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490" windowHeight="7545" firstSheet="1" activeTab="2"/>
  </bookViews>
  <sheets>
    <sheet name="Aux Garantías" sheetId="13" state="hidden" r:id="rId1"/>
    <sheet name="INSTRUCTIVO" sheetId="15" r:id="rId2"/>
    <sheet name="Consolidado de Precios Vigentes" sheetId="1" r:id="rId3"/>
    <sheet name="Hoja3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'Consolidado de Precios Vigentes'!$A$6:$Q$149</definedName>
    <definedName name="a">'[6]Referencia de productos'!$A$10:$A$229</definedName>
    <definedName name="_xlnm.Print_Area" localSheetId="2">'Consolidado de Precios Vigentes'!$A$1:$P$149</definedName>
    <definedName name="cincuentaytre">'[4]Objeto de la compra'!$IQ$81</definedName>
    <definedName name="cincuentaytres">'[5]Objeto de la compra'!$IO$82</definedName>
    <definedName name="codigo">'[5]Objeto de la compra'!$A$19:$A$183</definedName>
    <definedName name="Código_Item" localSheetId="1">#REF!</definedName>
    <definedName name="Código_Item">#REF!</definedName>
    <definedName name="Codigos" localSheetId="1">#REF!</definedName>
    <definedName name="Codigos">#REF!</definedName>
    <definedName name="Cogigos" localSheetId="1">'[8]Anexo III'!#REF!</definedName>
    <definedName name="Cogigos">#REF!</definedName>
    <definedName name="CPU" localSheetId="1">#REF!</definedName>
    <definedName name="CPU">#REF!</definedName>
    <definedName name="cuatr">'[4]Objeto de la compra'!$IQ$3</definedName>
    <definedName name="cuatro">'[5]Objeto de la compra'!$IO$3</definedName>
    <definedName name="DatosOferta" localSheetId="2">'Consolidado de Precios Vigentes'!$A$6:$N$6</definedName>
    <definedName name="DatosOferta" localSheetId="1">#REF!</definedName>
    <definedName name="DatosOferta">#REF!</definedName>
    <definedName name="DatosVSiete" localSheetId="2">'Consolidado de Precios Vigentes'!$A$6:$N$6</definedName>
    <definedName name="DatosVSiete" localSheetId="1">#REF!</definedName>
    <definedName name="DatosVSiete">#REF!</definedName>
    <definedName name="doc">'[5]Objeto de la compra'!$IO$4</definedName>
    <definedName name="doce">'[5]Objeto de la compra'!$IQ$4</definedName>
    <definedName name="dol">#REF!</definedName>
    <definedName name="euro">#REF!</definedName>
    <definedName name="Inciso">'[5]Objeto de la compra'!$IT$2:$IT$8</definedName>
    <definedName name="Item" localSheetId="1">#REF!</definedName>
    <definedName name="Item">#REF!</definedName>
    <definedName name="items" localSheetId="1">#REF!</definedName>
    <definedName name="items">#REF!</definedName>
    <definedName name="IVA" localSheetId="1">#REF!</definedName>
    <definedName name="IVA">#REF!</definedName>
    <definedName name="Moneda">#REF!</definedName>
    <definedName name="NroRut" localSheetId="2">'Consolidado de Precios Vigentes'!#REF!</definedName>
    <definedName name="NroRut" localSheetId="1">#REF!</definedName>
    <definedName name="NroRut">#REF!</definedName>
    <definedName name="Oferta">#REF!</definedName>
    <definedName name="origen" localSheetId="1">#REF!</definedName>
    <definedName name="origen">#REF!</definedName>
    <definedName name="Pyme" localSheetId="1">#REF!</definedName>
    <definedName name="Pyme">#REF!</definedName>
    <definedName name="RazonSocial" localSheetId="2">'Consolidado de Precios Vigentes'!#REF!</definedName>
    <definedName name="RazonSocial" localSheetId="1">#REF!</definedName>
    <definedName name="RazonSocial">#REF!</definedName>
    <definedName name="Resultado" localSheetId="1">#REF!</definedName>
    <definedName name="Resultado">#REF!</definedName>
    <definedName name="tabla_productos" localSheetId="1">#REF!</definedName>
    <definedName name="tabla_productos">#REF!</definedName>
    <definedName name="tipos_envases" localSheetId="1">#REF!</definedName>
    <definedName name="tipos_envases">#REF!</definedName>
    <definedName name="_xlnm.Print_Titles" localSheetId="2">'Consolidado de Precios Vigentes'!$1:$6</definedName>
    <definedName name="tre">'[4]Objeto de la compra'!$IQ$2</definedName>
    <definedName name="tres">'[5]Objeto de la compra'!$IO$2</definedName>
    <definedName name="unidad">[3]Hoja1!$C$956:$C$968</definedName>
    <definedName name="veintinuev">'[4]Objeto de la compra'!$IQ$8:$IQ$80</definedName>
    <definedName name="veintinueve">'[5]Objeto de la compra'!$IO$9:$IO$81</definedName>
    <definedName name="veintioch">'[4]Objeto de la compra'!$IQ$7</definedName>
    <definedName name="veintiocho">'[5]Objeto de la compra'!$IO$8</definedName>
    <definedName name="veintisei">'[4]Objeto de la compra'!$IQ$4:$IQ$6</definedName>
    <definedName name="veintiseis">'[5]Objeto de la compra'!$IO$5:$IO$7</definedName>
    <definedName name="Version" localSheetId="1">#REF!</definedName>
    <definedName name="Version">#REF!</definedName>
    <definedName name="Z_FC764DC4_B75F_4279_8E6C_82B6B8699156_.wvu.Cols" localSheetId="2" hidden="1">'Consolidado de Precios Vigentes'!$H:$I</definedName>
    <definedName name="Z_FC764DC4_B75F_4279_8E6C_82B6B8699156_.wvu.PrintTitles" localSheetId="2" hidden="1">'Consolidado de Precios Vigentes'!$G:$J,'Consolidado de Precios Vigentes'!$6:$6</definedName>
    <definedName name="Zona" localSheetId="1">#REF!</definedName>
    <definedName name="Zona">#REF!</definedName>
  </definedNames>
  <calcPr calcId="145621" fullCalcOnLoad="1"/>
  <pivotCaches>
    <pivotCache cacheId="5" r:id="rId16"/>
  </pivotCaches>
  <fileRecoveryPr repairLoad="1"/>
</workbook>
</file>

<file path=xl/calcChain.xml><?xml version="1.0" encoding="utf-8"?>
<calcChain xmlns="http://schemas.openxmlformats.org/spreadsheetml/2006/main">
  <c r="O7" i="1" l="1"/>
  <c r="Q7" i="1"/>
  <c r="R7" i="1"/>
  <c r="S7" i="1"/>
  <c r="T7" i="1"/>
  <c r="U7" i="1"/>
  <c r="V7" i="1"/>
  <c r="W7" i="1"/>
  <c r="X7" i="1"/>
  <c r="Y7" i="1"/>
  <c r="Z7" i="1"/>
  <c r="AA7" i="1"/>
  <c r="AB7" i="1"/>
  <c r="O8" i="1"/>
  <c r="Q8" i="1"/>
  <c r="R8" i="1"/>
  <c r="S8" i="1"/>
  <c r="T8" i="1"/>
  <c r="U8" i="1"/>
  <c r="V8" i="1"/>
  <c r="W8" i="1"/>
  <c r="X8" i="1"/>
  <c r="Y8" i="1"/>
  <c r="Z8" i="1"/>
  <c r="AA8" i="1"/>
  <c r="AB8" i="1"/>
  <c r="O9" i="1"/>
  <c r="Q9" i="1"/>
  <c r="R9" i="1"/>
  <c r="S9" i="1"/>
  <c r="T9" i="1"/>
  <c r="U9" i="1"/>
  <c r="V9" i="1"/>
  <c r="W9" i="1"/>
  <c r="X9" i="1"/>
  <c r="Y9" i="1"/>
  <c r="Z9" i="1"/>
  <c r="AA9" i="1"/>
  <c r="AB9" i="1"/>
  <c r="O10" i="1"/>
  <c r="Q10" i="1"/>
  <c r="R10" i="1"/>
  <c r="S10" i="1"/>
  <c r="T10" i="1"/>
  <c r="U10" i="1"/>
  <c r="V10" i="1"/>
  <c r="W10" i="1"/>
  <c r="X10" i="1"/>
  <c r="Y10" i="1"/>
  <c r="Z10" i="1"/>
  <c r="AA10" i="1"/>
  <c r="AB10" i="1"/>
  <c r="O11" i="1"/>
  <c r="Q11" i="1"/>
  <c r="R11" i="1"/>
  <c r="S11" i="1"/>
  <c r="T11" i="1"/>
  <c r="U11" i="1"/>
  <c r="V11" i="1"/>
  <c r="W11" i="1"/>
  <c r="X11" i="1"/>
  <c r="Y11" i="1"/>
  <c r="Z11" i="1"/>
  <c r="AA11" i="1"/>
  <c r="AB11" i="1"/>
  <c r="O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Q14" i="1"/>
  <c r="R14" i="1"/>
  <c r="S14" i="1"/>
  <c r="T14" i="1"/>
  <c r="U14" i="1"/>
  <c r="V14" i="1"/>
  <c r="W14" i="1"/>
  <c r="X14" i="1"/>
  <c r="Y14" i="1"/>
  <c r="Z14" i="1"/>
  <c r="AA14" i="1"/>
  <c r="AB14" i="1"/>
  <c r="O15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Q16" i="1"/>
  <c r="R16" i="1"/>
  <c r="S16" i="1"/>
  <c r="T16" i="1"/>
  <c r="U16" i="1"/>
  <c r="V16" i="1"/>
  <c r="W16" i="1"/>
  <c r="X16" i="1"/>
  <c r="Y16" i="1"/>
  <c r="Z16" i="1"/>
  <c r="AA16" i="1"/>
  <c r="AB16" i="1"/>
  <c r="O17" i="1"/>
  <c r="Q17" i="1"/>
  <c r="R17" i="1"/>
  <c r="S17" i="1"/>
  <c r="T17" i="1"/>
  <c r="U17" i="1"/>
  <c r="V17" i="1"/>
  <c r="W17" i="1"/>
  <c r="X17" i="1"/>
  <c r="Y17" i="1"/>
  <c r="Z17" i="1"/>
  <c r="AA17" i="1"/>
  <c r="AB17" i="1"/>
  <c r="O18" i="1"/>
  <c r="Q18" i="1"/>
  <c r="R18" i="1"/>
  <c r="S18" i="1"/>
  <c r="T18" i="1"/>
  <c r="U18" i="1"/>
  <c r="V18" i="1"/>
  <c r="W18" i="1"/>
  <c r="X18" i="1"/>
  <c r="Y18" i="1"/>
  <c r="Z18" i="1"/>
  <c r="AA18" i="1"/>
  <c r="AB18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O20" i="1"/>
  <c r="Q20" i="1"/>
  <c r="R20" i="1"/>
  <c r="S20" i="1"/>
  <c r="T20" i="1"/>
  <c r="U20" i="1"/>
  <c r="V20" i="1"/>
  <c r="W20" i="1"/>
  <c r="X20" i="1"/>
  <c r="Y20" i="1"/>
  <c r="Z20" i="1"/>
  <c r="AA20" i="1"/>
  <c r="AB20" i="1"/>
  <c r="O21" i="1"/>
  <c r="Q21" i="1"/>
  <c r="R21" i="1"/>
  <c r="S21" i="1"/>
  <c r="T21" i="1"/>
  <c r="U21" i="1"/>
  <c r="V21" i="1"/>
  <c r="W21" i="1"/>
  <c r="X21" i="1"/>
  <c r="Y21" i="1"/>
  <c r="Z21" i="1"/>
  <c r="AA21" i="1"/>
  <c r="AB21" i="1"/>
  <c r="O22" i="1"/>
  <c r="Q22" i="1"/>
  <c r="R22" i="1"/>
  <c r="S22" i="1"/>
  <c r="T22" i="1"/>
  <c r="U22" i="1"/>
  <c r="V22" i="1"/>
  <c r="W22" i="1"/>
  <c r="X22" i="1"/>
  <c r="Y22" i="1"/>
  <c r="Z22" i="1"/>
  <c r="AA22" i="1"/>
  <c r="AB22" i="1"/>
  <c r="O23" i="1"/>
  <c r="Q23" i="1"/>
  <c r="R23" i="1"/>
  <c r="S23" i="1"/>
  <c r="T23" i="1"/>
  <c r="U23" i="1"/>
  <c r="V23" i="1"/>
  <c r="W23" i="1"/>
  <c r="X23" i="1"/>
  <c r="Y23" i="1"/>
  <c r="Z23" i="1"/>
  <c r="AA23" i="1"/>
  <c r="AB23" i="1"/>
  <c r="O24" i="1"/>
  <c r="Q24" i="1"/>
  <c r="R24" i="1"/>
  <c r="S24" i="1"/>
  <c r="T24" i="1"/>
  <c r="U24" i="1"/>
  <c r="V24" i="1"/>
  <c r="W24" i="1"/>
  <c r="X24" i="1"/>
  <c r="Y24" i="1"/>
  <c r="Z24" i="1"/>
  <c r="AA24" i="1"/>
  <c r="AB24" i="1"/>
  <c r="O25" i="1"/>
  <c r="Q25" i="1"/>
  <c r="R25" i="1"/>
  <c r="S25" i="1"/>
  <c r="T25" i="1"/>
  <c r="U25" i="1"/>
  <c r="V25" i="1"/>
  <c r="W25" i="1"/>
  <c r="X25" i="1"/>
  <c r="Y25" i="1"/>
  <c r="Z25" i="1"/>
  <c r="AA25" i="1"/>
  <c r="AB25" i="1"/>
  <c r="O26" i="1"/>
  <c r="Q26" i="1"/>
  <c r="R26" i="1"/>
  <c r="S26" i="1"/>
  <c r="T26" i="1"/>
  <c r="U26" i="1"/>
  <c r="V26" i="1"/>
  <c r="W26" i="1"/>
  <c r="X26" i="1"/>
  <c r="Y26" i="1"/>
  <c r="Z26" i="1"/>
  <c r="AA26" i="1"/>
  <c r="AB26" i="1"/>
  <c r="O27" i="1"/>
  <c r="Q27" i="1"/>
  <c r="R27" i="1"/>
  <c r="S27" i="1"/>
  <c r="T27" i="1"/>
  <c r="U27" i="1"/>
  <c r="V27" i="1"/>
  <c r="W27" i="1"/>
  <c r="X27" i="1"/>
  <c r="Y27" i="1"/>
  <c r="Z27" i="1"/>
  <c r="AA27" i="1"/>
  <c r="AB27" i="1"/>
  <c r="O28" i="1"/>
  <c r="Q28" i="1"/>
  <c r="R28" i="1"/>
  <c r="S28" i="1"/>
  <c r="T28" i="1"/>
  <c r="U28" i="1"/>
  <c r="V28" i="1"/>
  <c r="W28" i="1"/>
  <c r="X28" i="1"/>
  <c r="Y28" i="1"/>
  <c r="Z28" i="1"/>
  <c r="AA28" i="1"/>
  <c r="AB28" i="1"/>
  <c r="O29" i="1"/>
  <c r="Q29" i="1"/>
  <c r="R29" i="1"/>
  <c r="S29" i="1"/>
  <c r="T29" i="1"/>
  <c r="U29" i="1"/>
  <c r="V29" i="1"/>
  <c r="W29" i="1"/>
  <c r="X29" i="1"/>
  <c r="Y29" i="1"/>
  <c r="Z29" i="1"/>
  <c r="AA29" i="1"/>
  <c r="AB29" i="1"/>
  <c r="O30" i="1"/>
  <c r="Q30" i="1"/>
  <c r="R30" i="1"/>
  <c r="S30" i="1"/>
  <c r="T30" i="1"/>
  <c r="U30" i="1"/>
  <c r="V30" i="1"/>
  <c r="W30" i="1"/>
  <c r="X30" i="1"/>
  <c r="Y30" i="1"/>
  <c r="Z30" i="1"/>
  <c r="AA30" i="1"/>
  <c r="AB30" i="1"/>
  <c r="O31" i="1"/>
  <c r="Q31" i="1"/>
  <c r="R31" i="1"/>
  <c r="S31" i="1"/>
  <c r="T31" i="1"/>
  <c r="U31" i="1"/>
  <c r="V31" i="1"/>
  <c r="W31" i="1"/>
  <c r="X31" i="1"/>
  <c r="Y31" i="1"/>
  <c r="Z31" i="1"/>
  <c r="AA31" i="1"/>
  <c r="AB31" i="1"/>
  <c r="O32" i="1"/>
  <c r="Q32" i="1"/>
  <c r="R32" i="1"/>
  <c r="S32" i="1"/>
  <c r="T32" i="1"/>
  <c r="U32" i="1"/>
  <c r="V32" i="1"/>
  <c r="W32" i="1"/>
  <c r="X32" i="1"/>
  <c r="Y32" i="1"/>
  <c r="Z32" i="1"/>
  <c r="AA32" i="1"/>
  <c r="AB32" i="1"/>
  <c r="O33" i="1"/>
  <c r="Q33" i="1"/>
  <c r="R33" i="1"/>
  <c r="S33" i="1"/>
  <c r="T33" i="1"/>
  <c r="U33" i="1"/>
  <c r="V33" i="1"/>
  <c r="W33" i="1"/>
  <c r="X33" i="1"/>
  <c r="Y33" i="1"/>
  <c r="Z33" i="1"/>
  <c r="AA33" i="1"/>
  <c r="AB33" i="1"/>
  <c r="O34" i="1"/>
  <c r="Q34" i="1"/>
  <c r="R34" i="1"/>
  <c r="S34" i="1"/>
  <c r="T34" i="1"/>
  <c r="U34" i="1"/>
  <c r="V34" i="1"/>
  <c r="W34" i="1"/>
  <c r="X34" i="1"/>
  <c r="Y34" i="1"/>
  <c r="Z34" i="1"/>
  <c r="AA34" i="1"/>
  <c r="AB34" i="1"/>
  <c r="O35" i="1"/>
  <c r="Q35" i="1"/>
  <c r="R35" i="1"/>
  <c r="S35" i="1"/>
  <c r="T35" i="1"/>
  <c r="U35" i="1"/>
  <c r="V35" i="1"/>
  <c r="W35" i="1"/>
  <c r="X35" i="1"/>
  <c r="Y35" i="1"/>
  <c r="Z35" i="1"/>
  <c r="AA35" i="1"/>
  <c r="AB35" i="1"/>
  <c r="O36" i="1"/>
  <c r="Q36" i="1"/>
  <c r="R36" i="1"/>
  <c r="S36" i="1"/>
  <c r="T36" i="1"/>
  <c r="U36" i="1"/>
  <c r="V36" i="1"/>
  <c r="W36" i="1"/>
  <c r="X36" i="1"/>
  <c r="Y36" i="1"/>
  <c r="Z36" i="1"/>
  <c r="AA36" i="1"/>
  <c r="AB36" i="1"/>
  <c r="O37" i="1"/>
  <c r="Q37" i="1"/>
  <c r="R37" i="1"/>
  <c r="S37" i="1"/>
  <c r="T37" i="1"/>
  <c r="U37" i="1"/>
  <c r="V37" i="1"/>
  <c r="W37" i="1"/>
  <c r="X37" i="1"/>
  <c r="Y37" i="1"/>
  <c r="Z37" i="1"/>
  <c r="AA37" i="1"/>
  <c r="AB37" i="1"/>
  <c r="O38" i="1"/>
  <c r="Q38" i="1"/>
  <c r="R38" i="1"/>
  <c r="S38" i="1"/>
  <c r="T38" i="1"/>
  <c r="U38" i="1"/>
  <c r="V38" i="1"/>
  <c r="W38" i="1"/>
  <c r="X38" i="1"/>
  <c r="Y38" i="1"/>
  <c r="Z38" i="1"/>
  <c r="AA38" i="1"/>
  <c r="AB38" i="1"/>
  <c r="O39" i="1"/>
  <c r="Q39" i="1"/>
  <c r="R39" i="1"/>
  <c r="S39" i="1"/>
  <c r="T39" i="1"/>
  <c r="U39" i="1"/>
  <c r="V39" i="1"/>
  <c r="W39" i="1"/>
  <c r="X39" i="1"/>
  <c r="Y39" i="1"/>
  <c r="Z39" i="1"/>
  <c r="AA39" i="1"/>
  <c r="AB39" i="1"/>
  <c r="O40" i="1"/>
  <c r="Q40" i="1"/>
  <c r="R40" i="1"/>
  <c r="S40" i="1"/>
  <c r="T40" i="1"/>
  <c r="U40" i="1"/>
  <c r="V40" i="1"/>
  <c r="W40" i="1"/>
  <c r="X40" i="1"/>
  <c r="Y40" i="1"/>
  <c r="Z40" i="1"/>
  <c r="AA40" i="1"/>
  <c r="AB40" i="1"/>
  <c r="O41" i="1"/>
  <c r="Q41" i="1"/>
  <c r="R41" i="1"/>
  <c r="S41" i="1"/>
  <c r="T41" i="1"/>
  <c r="U41" i="1"/>
  <c r="V41" i="1"/>
  <c r="W41" i="1"/>
  <c r="X41" i="1"/>
  <c r="Y41" i="1"/>
  <c r="Z41" i="1"/>
  <c r="AA41" i="1"/>
  <c r="AB41" i="1"/>
  <c r="O42" i="1"/>
  <c r="Q42" i="1"/>
  <c r="R42" i="1"/>
  <c r="S42" i="1"/>
  <c r="T42" i="1"/>
  <c r="U42" i="1"/>
  <c r="V42" i="1"/>
  <c r="W42" i="1"/>
  <c r="X42" i="1"/>
  <c r="Y42" i="1"/>
  <c r="Z42" i="1"/>
  <c r="AA42" i="1"/>
  <c r="AB42" i="1"/>
  <c r="O43" i="1"/>
  <c r="Q43" i="1"/>
  <c r="R43" i="1"/>
  <c r="S43" i="1"/>
  <c r="T43" i="1"/>
  <c r="U43" i="1"/>
  <c r="V43" i="1"/>
  <c r="W43" i="1"/>
  <c r="X43" i="1"/>
  <c r="Y43" i="1"/>
  <c r="Z43" i="1"/>
  <c r="AA43" i="1"/>
  <c r="AB43" i="1"/>
  <c r="O44" i="1"/>
  <c r="Q44" i="1"/>
  <c r="R44" i="1"/>
  <c r="S44" i="1"/>
  <c r="T44" i="1"/>
  <c r="U44" i="1"/>
  <c r="V44" i="1"/>
  <c r="W44" i="1"/>
  <c r="X44" i="1"/>
  <c r="Y44" i="1"/>
  <c r="Z44" i="1"/>
  <c r="AA44" i="1"/>
  <c r="AB44" i="1"/>
  <c r="O45" i="1"/>
  <c r="Q45" i="1"/>
  <c r="R45" i="1"/>
  <c r="S45" i="1"/>
  <c r="T45" i="1"/>
  <c r="U45" i="1"/>
  <c r="V45" i="1"/>
  <c r="W45" i="1"/>
  <c r="X45" i="1"/>
  <c r="Y45" i="1"/>
  <c r="Z45" i="1"/>
  <c r="AA45" i="1"/>
  <c r="AB45" i="1"/>
  <c r="O46" i="1"/>
  <c r="Q46" i="1"/>
  <c r="R46" i="1"/>
  <c r="S46" i="1"/>
  <c r="T46" i="1"/>
  <c r="U46" i="1"/>
  <c r="V46" i="1"/>
  <c r="W46" i="1"/>
  <c r="X46" i="1"/>
  <c r="Y46" i="1"/>
  <c r="Z46" i="1"/>
  <c r="AA46" i="1"/>
  <c r="AB46" i="1"/>
  <c r="O47" i="1"/>
  <c r="Q47" i="1"/>
  <c r="R47" i="1"/>
  <c r="S47" i="1"/>
  <c r="T47" i="1"/>
  <c r="U47" i="1"/>
  <c r="V47" i="1"/>
  <c r="W47" i="1"/>
  <c r="X47" i="1"/>
  <c r="Y47" i="1"/>
  <c r="Z47" i="1"/>
  <c r="AA47" i="1"/>
  <c r="AB47" i="1"/>
  <c r="O48" i="1"/>
  <c r="Q48" i="1"/>
  <c r="R48" i="1"/>
  <c r="S48" i="1"/>
  <c r="T48" i="1"/>
  <c r="U48" i="1"/>
  <c r="V48" i="1"/>
  <c r="W48" i="1"/>
  <c r="X48" i="1"/>
  <c r="Y48" i="1"/>
  <c r="Z48" i="1"/>
  <c r="AA48" i="1"/>
  <c r="AB48" i="1"/>
  <c r="O49" i="1"/>
  <c r="V49" i="1"/>
  <c r="X49" i="1"/>
  <c r="Y49" i="1"/>
  <c r="Z49" i="1"/>
  <c r="AA49" i="1"/>
  <c r="AB49" i="1"/>
  <c r="O50" i="1"/>
  <c r="Q50" i="1"/>
  <c r="R50" i="1"/>
  <c r="S50" i="1"/>
  <c r="T50" i="1"/>
  <c r="U50" i="1"/>
  <c r="V50" i="1"/>
  <c r="W50" i="1"/>
  <c r="X50" i="1"/>
  <c r="Y50" i="1"/>
  <c r="Z50" i="1"/>
  <c r="AA50" i="1"/>
  <c r="AB50" i="1"/>
  <c r="O51" i="1"/>
  <c r="Q51" i="1"/>
  <c r="R51" i="1"/>
  <c r="S51" i="1"/>
  <c r="T51" i="1"/>
  <c r="U51" i="1"/>
  <c r="V51" i="1"/>
  <c r="W51" i="1"/>
  <c r="X51" i="1"/>
  <c r="Y51" i="1"/>
  <c r="Z51" i="1"/>
  <c r="AA51" i="1"/>
  <c r="AB51" i="1"/>
  <c r="O52" i="1"/>
  <c r="Q52" i="1"/>
  <c r="R52" i="1"/>
  <c r="S52" i="1"/>
  <c r="T52" i="1"/>
  <c r="U52" i="1"/>
  <c r="V52" i="1"/>
  <c r="W52" i="1"/>
  <c r="X52" i="1"/>
  <c r="Y52" i="1"/>
  <c r="Z52" i="1"/>
  <c r="AA52" i="1"/>
  <c r="AB52" i="1"/>
  <c r="O53" i="1"/>
  <c r="Q53" i="1"/>
  <c r="R53" i="1"/>
  <c r="S53" i="1"/>
  <c r="T53" i="1"/>
  <c r="U53" i="1"/>
  <c r="V53" i="1"/>
  <c r="W53" i="1"/>
  <c r="X53" i="1"/>
  <c r="Y53" i="1"/>
  <c r="Z53" i="1"/>
  <c r="AA53" i="1"/>
  <c r="AB53" i="1"/>
  <c r="O54" i="1"/>
  <c r="Q54" i="1"/>
  <c r="R54" i="1"/>
  <c r="S54" i="1"/>
  <c r="T54" i="1"/>
  <c r="U54" i="1"/>
  <c r="V54" i="1"/>
  <c r="W54" i="1"/>
  <c r="X54" i="1"/>
  <c r="Y54" i="1"/>
  <c r="Z54" i="1"/>
  <c r="AA54" i="1"/>
  <c r="AB54" i="1"/>
  <c r="O55" i="1"/>
  <c r="Q55" i="1"/>
  <c r="R55" i="1"/>
  <c r="S55" i="1"/>
  <c r="T55" i="1"/>
  <c r="U55" i="1"/>
  <c r="V55" i="1"/>
  <c r="W55" i="1"/>
  <c r="X55" i="1"/>
  <c r="Y55" i="1"/>
  <c r="Z55" i="1"/>
  <c r="AA55" i="1"/>
  <c r="AB55" i="1"/>
  <c r="O56" i="1"/>
  <c r="Q56" i="1"/>
  <c r="R56" i="1"/>
  <c r="S56" i="1"/>
  <c r="T56" i="1"/>
  <c r="U56" i="1"/>
  <c r="V56" i="1"/>
  <c r="W56" i="1"/>
  <c r="X56" i="1"/>
  <c r="Y56" i="1"/>
  <c r="Z56" i="1"/>
  <c r="AA56" i="1"/>
  <c r="AB56" i="1"/>
  <c r="O57" i="1"/>
  <c r="Q57" i="1"/>
  <c r="R57" i="1"/>
  <c r="S57" i="1"/>
  <c r="T57" i="1"/>
  <c r="U57" i="1"/>
  <c r="V57" i="1"/>
  <c r="W57" i="1"/>
  <c r="X57" i="1"/>
  <c r="Y57" i="1"/>
  <c r="Z57" i="1"/>
  <c r="AA57" i="1"/>
  <c r="AB57" i="1"/>
  <c r="O58" i="1"/>
  <c r="Q58" i="1"/>
  <c r="R58" i="1"/>
  <c r="S58" i="1"/>
  <c r="T58" i="1"/>
  <c r="U58" i="1"/>
  <c r="V58" i="1"/>
  <c r="W58" i="1"/>
  <c r="X58" i="1"/>
  <c r="Y58" i="1"/>
  <c r="Z58" i="1"/>
  <c r="AA58" i="1"/>
  <c r="AB58" i="1"/>
  <c r="O59" i="1"/>
  <c r="Q59" i="1"/>
  <c r="R59" i="1"/>
  <c r="S59" i="1"/>
  <c r="T59" i="1"/>
  <c r="U59" i="1"/>
  <c r="V59" i="1"/>
  <c r="W59" i="1"/>
  <c r="X59" i="1"/>
  <c r="Y59" i="1"/>
  <c r="Z59" i="1"/>
  <c r="AA59" i="1"/>
  <c r="AB59" i="1"/>
  <c r="O60" i="1"/>
  <c r="Q60" i="1"/>
  <c r="R60" i="1"/>
  <c r="S60" i="1"/>
  <c r="T60" i="1"/>
  <c r="U60" i="1"/>
  <c r="V60" i="1"/>
  <c r="W60" i="1"/>
  <c r="X60" i="1"/>
  <c r="Y60" i="1"/>
  <c r="Z60" i="1"/>
  <c r="AA60" i="1"/>
  <c r="AB60" i="1"/>
  <c r="O61" i="1"/>
  <c r="Q61" i="1"/>
  <c r="R61" i="1"/>
  <c r="S61" i="1"/>
  <c r="T61" i="1"/>
  <c r="U61" i="1"/>
  <c r="V61" i="1"/>
  <c r="W61" i="1"/>
  <c r="X61" i="1"/>
  <c r="Y61" i="1"/>
  <c r="Z61" i="1"/>
  <c r="AA61" i="1"/>
  <c r="AB61" i="1"/>
  <c r="O62" i="1"/>
  <c r="Q62" i="1"/>
  <c r="R62" i="1"/>
  <c r="S62" i="1"/>
  <c r="T62" i="1"/>
  <c r="U62" i="1"/>
  <c r="V62" i="1"/>
  <c r="W62" i="1"/>
  <c r="X62" i="1"/>
  <c r="Y62" i="1"/>
  <c r="Z62" i="1"/>
  <c r="AA62" i="1"/>
  <c r="AB62" i="1"/>
  <c r="O63" i="1"/>
  <c r="Q63" i="1"/>
  <c r="R63" i="1"/>
  <c r="S63" i="1"/>
  <c r="T63" i="1"/>
  <c r="U63" i="1"/>
  <c r="V63" i="1"/>
  <c r="W63" i="1"/>
  <c r="X63" i="1"/>
  <c r="Y63" i="1"/>
  <c r="Z63" i="1"/>
  <c r="AA63" i="1"/>
  <c r="AB63" i="1"/>
  <c r="O64" i="1"/>
  <c r="Q64" i="1"/>
  <c r="R64" i="1"/>
  <c r="S64" i="1"/>
  <c r="T64" i="1"/>
  <c r="U64" i="1"/>
  <c r="V64" i="1"/>
  <c r="W64" i="1"/>
  <c r="X64" i="1"/>
  <c r="Y64" i="1"/>
  <c r="Z64" i="1"/>
  <c r="AA64" i="1"/>
  <c r="AB64" i="1"/>
  <c r="O65" i="1"/>
  <c r="Q65" i="1"/>
  <c r="R65" i="1"/>
  <c r="S65" i="1"/>
  <c r="T65" i="1"/>
  <c r="U65" i="1"/>
  <c r="V65" i="1"/>
  <c r="W65" i="1"/>
  <c r="X65" i="1"/>
  <c r="Y65" i="1"/>
  <c r="Z65" i="1"/>
  <c r="AA65" i="1"/>
  <c r="AB65" i="1"/>
  <c r="O66" i="1"/>
  <c r="Q66" i="1"/>
  <c r="R66" i="1"/>
  <c r="S66" i="1"/>
  <c r="T66" i="1"/>
  <c r="U66" i="1"/>
  <c r="V66" i="1"/>
  <c r="W66" i="1"/>
  <c r="X66" i="1"/>
  <c r="Y66" i="1"/>
  <c r="Z66" i="1"/>
  <c r="AA66" i="1"/>
  <c r="AB66" i="1"/>
  <c r="O67" i="1"/>
  <c r="Q67" i="1"/>
  <c r="R67" i="1"/>
  <c r="S67" i="1"/>
  <c r="T67" i="1"/>
  <c r="U67" i="1"/>
  <c r="V67" i="1"/>
  <c r="W67" i="1"/>
  <c r="X67" i="1"/>
  <c r="Y67" i="1"/>
  <c r="Z67" i="1"/>
  <c r="AA67" i="1"/>
  <c r="AB67" i="1"/>
  <c r="O68" i="1"/>
  <c r="Q68" i="1"/>
  <c r="R68" i="1"/>
  <c r="S68" i="1"/>
  <c r="T68" i="1"/>
  <c r="U68" i="1"/>
  <c r="V68" i="1"/>
  <c r="W68" i="1"/>
  <c r="X68" i="1"/>
  <c r="Y68" i="1"/>
  <c r="Z68" i="1"/>
  <c r="AA68" i="1"/>
  <c r="AB68" i="1"/>
  <c r="O69" i="1"/>
  <c r="Q69" i="1"/>
  <c r="R69" i="1"/>
  <c r="S69" i="1"/>
  <c r="T69" i="1"/>
  <c r="U69" i="1"/>
  <c r="V69" i="1"/>
  <c r="W69" i="1"/>
  <c r="X69" i="1"/>
  <c r="Y69" i="1"/>
  <c r="Z69" i="1"/>
  <c r="AA69" i="1"/>
  <c r="AB69" i="1"/>
  <c r="O70" i="1"/>
  <c r="Q70" i="1"/>
  <c r="R70" i="1"/>
  <c r="S70" i="1"/>
  <c r="T70" i="1"/>
  <c r="U70" i="1"/>
  <c r="V70" i="1"/>
  <c r="W70" i="1"/>
  <c r="X70" i="1"/>
  <c r="Y70" i="1"/>
  <c r="Z70" i="1"/>
  <c r="AA70" i="1"/>
  <c r="AB70" i="1"/>
  <c r="O71" i="1"/>
  <c r="Q71" i="1"/>
  <c r="R71" i="1"/>
  <c r="S71" i="1"/>
  <c r="T71" i="1"/>
  <c r="U71" i="1"/>
  <c r="V71" i="1"/>
  <c r="W71" i="1"/>
  <c r="X71" i="1"/>
  <c r="Y71" i="1"/>
  <c r="Z71" i="1"/>
  <c r="AA71" i="1"/>
  <c r="AB71" i="1"/>
  <c r="O72" i="1"/>
  <c r="Q72" i="1"/>
  <c r="R72" i="1"/>
  <c r="S72" i="1"/>
  <c r="T72" i="1"/>
  <c r="U72" i="1"/>
  <c r="V72" i="1"/>
  <c r="W72" i="1"/>
  <c r="X72" i="1"/>
  <c r="Y72" i="1"/>
  <c r="Z72" i="1"/>
  <c r="AA72" i="1"/>
  <c r="AB72" i="1"/>
  <c r="O73" i="1"/>
  <c r="Q73" i="1"/>
  <c r="R73" i="1"/>
  <c r="S73" i="1"/>
  <c r="T73" i="1"/>
  <c r="U73" i="1"/>
  <c r="V73" i="1"/>
  <c r="W73" i="1"/>
  <c r="X73" i="1"/>
  <c r="Y73" i="1"/>
  <c r="Z73" i="1"/>
  <c r="AA73" i="1"/>
  <c r="AB73" i="1"/>
  <c r="O74" i="1"/>
  <c r="Q74" i="1"/>
  <c r="R74" i="1"/>
  <c r="S74" i="1"/>
  <c r="T74" i="1"/>
  <c r="U74" i="1"/>
  <c r="V74" i="1"/>
  <c r="W74" i="1"/>
  <c r="X74" i="1"/>
  <c r="Y74" i="1"/>
  <c r="Z74" i="1"/>
  <c r="AA74" i="1"/>
  <c r="AB74" i="1"/>
  <c r="O75" i="1"/>
  <c r="Q75" i="1"/>
  <c r="R75" i="1"/>
  <c r="S75" i="1"/>
  <c r="T75" i="1"/>
  <c r="U75" i="1"/>
  <c r="V75" i="1"/>
  <c r="W75" i="1"/>
  <c r="X75" i="1"/>
  <c r="Y75" i="1"/>
  <c r="Z75" i="1"/>
  <c r="AA75" i="1"/>
  <c r="AB75" i="1"/>
  <c r="O76" i="1"/>
  <c r="Q76" i="1"/>
  <c r="R76" i="1"/>
  <c r="S76" i="1"/>
  <c r="T76" i="1"/>
  <c r="U76" i="1"/>
  <c r="V76" i="1"/>
  <c r="W76" i="1"/>
  <c r="X76" i="1"/>
  <c r="Y76" i="1"/>
  <c r="Z76" i="1"/>
  <c r="AA76" i="1"/>
  <c r="AB76" i="1"/>
  <c r="O77" i="1"/>
  <c r="Q77" i="1"/>
  <c r="R77" i="1"/>
  <c r="S77" i="1"/>
  <c r="T77" i="1"/>
  <c r="U77" i="1"/>
  <c r="V77" i="1"/>
  <c r="W77" i="1"/>
  <c r="X77" i="1"/>
  <c r="Y77" i="1"/>
  <c r="Z77" i="1"/>
  <c r="AA77" i="1"/>
  <c r="AB77" i="1"/>
  <c r="O78" i="1"/>
  <c r="Q78" i="1"/>
  <c r="R78" i="1"/>
  <c r="S78" i="1"/>
  <c r="T78" i="1"/>
  <c r="U78" i="1"/>
  <c r="V78" i="1"/>
  <c r="W78" i="1"/>
  <c r="X78" i="1"/>
  <c r="Y78" i="1"/>
  <c r="Z78" i="1"/>
  <c r="AA78" i="1"/>
  <c r="AB78" i="1"/>
  <c r="O79" i="1"/>
  <c r="Q79" i="1"/>
  <c r="R79" i="1"/>
  <c r="S79" i="1"/>
  <c r="T79" i="1"/>
  <c r="U79" i="1"/>
  <c r="V79" i="1"/>
  <c r="W79" i="1"/>
  <c r="X79" i="1"/>
  <c r="Y79" i="1"/>
  <c r="Z79" i="1"/>
  <c r="AA79" i="1"/>
  <c r="AB79" i="1"/>
  <c r="O80" i="1"/>
  <c r="Q80" i="1"/>
  <c r="R80" i="1"/>
  <c r="S80" i="1"/>
  <c r="T80" i="1"/>
  <c r="U80" i="1"/>
  <c r="V80" i="1"/>
  <c r="W80" i="1"/>
  <c r="X80" i="1"/>
  <c r="Y80" i="1"/>
  <c r="Z80" i="1"/>
  <c r="AA80" i="1"/>
  <c r="AB80" i="1"/>
  <c r="O81" i="1"/>
  <c r="Q81" i="1"/>
  <c r="R81" i="1"/>
  <c r="S81" i="1"/>
  <c r="T81" i="1"/>
  <c r="U81" i="1"/>
  <c r="V81" i="1"/>
  <c r="W81" i="1"/>
  <c r="X81" i="1"/>
  <c r="Y81" i="1"/>
  <c r="Z81" i="1"/>
  <c r="AA81" i="1"/>
  <c r="AB81" i="1"/>
  <c r="O82" i="1"/>
  <c r="Q82" i="1"/>
  <c r="R82" i="1"/>
  <c r="S82" i="1"/>
  <c r="T82" i="1"/>
  <c r="U82" i="1"/>
  <c r="V82" i="1"/>
  <c r="W82" i="1"/>
  <c r="X82" i="1"/>
  <c r="Y82" i="1"/>
  <c r="Z82" i="1"/>
  <c r="AA82" i="1"/>
  <c r="AB82" i="1"/>
  <c r="O83" i="1"/>
  <c r="Q83" i="1"/>
  <c r="R83" i="1"/>
  <c r="S83" i="1"/>
  <c r="T83" i="1"/>
  <c r="U83" i="1"/>
  <c r="V83" i="1"/>
  <c r="W83" i="1"/>
  <c r="X83" i="1"/>
  <c r="Y83" i="1"/>
  <c r="Z83" i="1"/>
  <c r="AA83" i="1"/>
  <c r="AB83" i="1"/>
  <c r="O84" i="1"/>
  <c r="Q84" i="1"/>
  <c r="R84" i="1"/>
  <c r="S84" i="1"/>
  <c r="T84" i="1"/>
  <c r="U84" i="1"/>
  <c r="V84" i="1"/>
  <c r="W84" i="1"/>
  <c r="X84" i="1"/>
  <c r="Y84" i="1"/>
  <c r="Z84" i="1"/>
  <c r="AA84" i="1"/>
  <c r="AB84" i="1"/>
  <c r="O85" i="1"/>
  <c r="Q85" i="1"/>
  <c r="R85" i="1"/>
  <c r="S85" i="1"/>
  <c r="T85" i="1"/>
  <c r="U85" i="1"/>
  <c r="V85" i="1"/>
  <c r="W85" i="1"/>
  <c r="X85" i="1"/>
  <c r="Y85" i="1"/>
  <c r="Z85" i="1"/>
  <c r="AA85" i="1"/>
  <c r="AB85" i="1"/>
  <c r="O86" i="1"/>
  <c r="Q86" i="1"/>
  <c r="R86" i="1"/>
  <c r="S86" i="1"/>
  <c r="T86" i="1"/>
  <c r="U86" i="1"/>
  <c r="V86" i="1"/>
  <c r="W86" i="1"/>
  <c r="X86" i="1"/>
  <c r="Y86" i="1"/>
  <c r="Z86" i="1"/>
  <c r="AA86" i="1"/>
  <c r="AB86" i="1"/>
  <c r="O87" i="1"/>
  <c r="Q87" i="1"/>
  <c r="R87" i="1"/>
  <c r="S87" i="1"/>
  <c r="T87" i="1"/>
  <c r="U87" i="1"/>
  <c r="V87" i="1"/>
  <c r="W87" i="1"/>
  <c r="X87" i="1"/>
  <c r="Y87" i="1"/>
  <c r="Z87" i="1"/>
  <c r="AA87" i="1"/>
  <c r="AB87" i="1"/>
  <c r="O88" i="1"/>
  <c r="Q88" i="1"/>
  <c r="R88" i="1"/>
  <c r="S88" i="1"/>
  <c r="T88" i="1"/>
  <c r="U88" i="1"/>
  <c r="V88" i="1"/>
  <c r="W88" i="1"/>
  <c r="X88" i="1"/>
  <c r="Y88" i="1"/>
  <c r="Z88" i="1"/>
  <c r="AA88" i="1"/>
  <c r="AB88" i="1"/>
  <c r="O89" i="1"/>
  <c r="Q89" i="1"/>
  <c r="R89" i="1"/>
  <c r="S89" i="1"/>
  <c r="T89" i="1"/>
  <c r="U89" i="1"/>
  <c r="V89" i="1"/>
  <c r="W89" i="1"/>
  <c r="X89" i="1"/>
  <c r="Y89" i="1"/>
  <c r="Z89" i="1"/>
  <c r="AA89" i="1"/>
  <c r="AB89" i="1"/>
  <c r="O90" i="1"/>
  <c r="Q90" i="1"/>
  <c r="R90" i="1"/>
  <c r="S90" i="1"/>
  <c r="T90" i="1"/>
  <c r="U90" i="1"/>
  <c r="V90" i="1"/>
  <c r="W90" i="1"/>
  <c r="X90" i="1"/>
  <c r="Y90" i="1"/>
  <c r="Z90" i="1"/>
  <c r="AA90" i="1"/>
  <c r="AB90" i="1"/>
  <c r="O91" i="1"/>
  <c r="Q91" i="1"/>
  <c r="R91" i="1"/>
  <c r="S91" i="1"/>
  <c r="T91" i="1"/>
  <c r="U91" i="1"/>
  <c r="V91" i="1"/>
  <c r="W91" i="1"/>
  <c r="X91" i="1"/>
  <c r="Y91" i="1"/>
  <c r="Z91" i="1"/>
  <c r="AA91" i="1"/>
  <c r="AB91" i="1"/>
  <c r="O92" i="1"/>
  <c r="Q92" i="1"/>
  <c r="R92" i="1"/>
  <c r="S92" i="1"/>
  <c r="T92" i="1"/>
  <c r="U92" i="1"/>
  <c r="V92" i="1"/>
  <c r="W92" i="1"/>
  <c r="X92" i="1"/>
  <c r="Y92" i="1"/>
  <c r="Z92" i="1"/>
  <c r="AA92" i="1"/>
  <c r="AB92" i="1"/>
  <c r="O93" i="1"/>
  <c r="Q93" i="1"/>
  <c r="R93" i="1"/>
  <c r="S93" i="1"/>
  <c r="T93" i="1"/>
  <c r="U93" i="1"/>
  <c r="V93" i="1"/>
  <c r="W93" i="1"/>
  <c r="X93" i="1"/>
  <c r="Y93" i="1"/>
  <c r="Z93" i="1"/>
  <c r="AA93" i="1"/>
  <c r="AB93" i="1"/>
  <c r="O94" i="1"/>
  <c r="Q94" i="1"/>
  <c r="R94" i="1"/>
  <c r="S94" i="1"/>
  <c r="T94" i="1"/>
  <c r="U94" i="1"/>
  <c r="V94" i="1"/>
  <c r="W94" i="1"/>
  <c r="X94" i="1"/>
  <c r="Y94" i="1"/>
  <c r="Z94" i="1"/>
  <c r="AA94" i="1"/>
  <c r="AB94" i="1"/>
  <c r="O95" i="1"/>
  <c r="Q95" i="1"/>
  <c r="R95" i="1"/>
  <c r="S95" i="1"/>
  <c r="T95" i="1"/>
  <c r="U95" i="1"/>
  <c r="V95" i="1"/>
  <c r="W95" i="1"/>
  <c r="X95" i="1"/>
  <c r="Y95" i="1"/>
  <c r="Z95" i="1"/>
  <c r="AA95" i="1"/>
  <c r="AB95" i="1"/>
  <c r="O96" i="1"/>
  <c r="Q96" i="1"/>
  <c r="R96" i="1"/>
  <c r="S96" i="1"/>
  <c r="T96" i="1"/>
  <c r="U96" i="1"/>
  <c r="V96" i="1"/>
  <c r="W96" i="1"/>
  <c r="X96" i="1"/>
  <c r="Y96" i="1"/>
  <c r="Z96" i="1"/>
  <c r="AA96" i="1"/>
  <c r="AB96" i="1"/>
  <c r="O97" i="1"/>
  <c r="Q97" i="1"/>
  <c r="R97" i="1"/>
  <c r="S97" i="1"/>
  <c r="T97" i="1"/>
  <c r="U97" i="1"/>
  <c r="V97" i="1"/>
  <c r="W97" i="1"/>
  <c r="X97" i="1"/>
  <c r="Y97" i="1"/>
  <c r="Z97" i="1"/>
  <c r="AA97" i="1"/>
  <c r="AB97" i="1"/>
  <c r="O98" i="1"/>
  <c r="Q98" i="1"/>
  <c r="R98" i="1"/>
  <c r="S98" i="1"/>
  <c r="T98" i="1"/>
  <c r="U98" i="1"/>
  <c r="V98" i="1"/>
  <c r="W98" i="1"/>
  <c r="X98" i="1"/>
  <c r="Y98" i="1"/>
  <c r="Z98" i="1"/>
  <c r="AA98" i="1"/>
  <c r="AB98" i="1"/>
  <c r="O99" i="1"/>
  <c r="Q99" i="1"/>
  <c r="R99" i="1"/>
  <c r="S99" i="1"/>
  <c r="T99" i="1"/>
  <c r="U99" i="1"/>
  <c r="V99" i="1"/>
  <c r="W99" i="1"/>
  <c r="X99" i="1"/>
  <c r="Y99" i="1"/>
  <c r="Z99" i="1"/>
  <c r="AA99" i="1"/>
  <c r="AB99" i="1"/>
  <c r="O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O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O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O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O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O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O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O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O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O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O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O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O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O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O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O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O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O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O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O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O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O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O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O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O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O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O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O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O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O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O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O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O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O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O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O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O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O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O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O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O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O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O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O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O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O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O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O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O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O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C5" i="13"/>
  <c r="D5" i="13"/>
  <c r="C6" i="13"/>
  <c r="D6" i="13"/>
  <c r="C7" i="13"/>
  <c r="D7" i="13"/>
  <c r="C8" i="13"/>
  <c r="D8" i="13"/>
  <c r="C9" i="13"/>
  <c r="C12" i="13"/>
</calcChain>
</file>

<file path=xl/sharedStrings.xml><?xml version="1.0" encoding="utf-8"?>
<sst xmlns="http://schemas.openxmlformats.org/spreadsheetml/2006/main" count="1371" uniqueCount="129">
  <si>
    <t>Descripción</t>
  </si>
  <si>
    <t>Motivación</t>
  </si>
  <si>
    <t>Razón Social</t>
  </si>
  <si>
    <t>% CJPPU</t>
  </si>
  <si>
    <t>% IVA</t>
  </si>
  <si>
    <t>Precio de la Unidad de Compra 
(con impuestos)</t>
  </si>
  <si>
    <t>Grupo</t>
  </si>
  <si>
    <t>Aclaraciones</t>
  </si>
  <si>
    <t>-</t>
  </si>
  <si>
    <t>Nº ítem</t>
  </si>
  <si>
    <t xml:space="preserve">Modalidad </t>
  </si>
  <si>
    <t>Insumos</t>
  </si>
  <si>
    <t>Aclaración a las ofertas</t>
  </si>
  <si>
    <t xml:space="preserve">Llamado Nº 3/2016 – “Suministro de Diagnóstico e Intervencionismo Endovascular" </t>
  </si>
  <si>
    <t>Procedimiento Anestésico</t>
  </si>
  <si>
    <t>Casa de Galicia IAMC</t>
  </si>
  <si>
    <t>IMAGENOLOGIA</t>
  </si>
  <si>
    <t>Angiografía digital aorto-ilíaca y de MMII</t>
  </si>
  <si>
    <t>CC</t>
  </si>
  <si>
    <t xml:space="preserve">Con procedimiento anestésico </t>
  </si>
  <si>
    <t>Civa S.A.</t>
  </si>
  <si>
    <t xml:space="preserve">Sin procedimiento anestésico </t>
  </si>
  <si>
    <t>CU</t>
  </si>
  <si>
    <t>Angiografía digital cervicocerebral de 4 vasos y cayado aórtico</t>
  </si>
  <si>
    <t>Angiografía digital de aorta abdominal y ejes viscerales</t>
  </si>
  <si>
    <t xml:space="preserve">Angiografía digital de aorta abdominal y selectiva de arterias renales </t>
  </si>
  <si>
    <t>Angiografía digital de aorta abdominal y selectiva de arterias viscerales</t>
  </si>
  <si>
    <t>Angiografía digital de aorta ascendente, cayado y aorta descendente</t>
  </si>
  <si>
    <t>Angiografía digital de cayado aórtico y troncos subclavios</t>
  </si>
  <si>
    <t>Angiografía digital selectiva de arterias brónquicas</t>
  </si>
  <si>
    <t>Angiografía digital selectiva de arterias pulmonares</t>
  </si>
  <si>
    <t>Angiografía digital selectiva de otros vasos</t>
  </si>
  <si>
    <t>Angiografía digital selectiva de un miembro</t>
  </si>
  <si>
    <t>Angiografía digital selectiva hepato-porto-esplénica</t>
  </si>
  <si>
    <t>Médica Uruguaya CAM</t>
  </si>
  <si>
    <t>Angiografía espinal o radículo medular</t>
  </si>
  <si>
    <t>Flebografía de cava inferior y MMII</t>
  </si>
  <si>
    <t>Flebografía de cava superior y MMSS</t>
  </si>
  <si>
    <t>Flebografía de eje espleno-portal</t>
  </si>
  <si>
    <t>Flebografía espermática u ovárica</t>
  </si>
  <si>
    <t>Flebografía fistula arterio venosa hemodialisis</t>
  </si>
  <si>
    <t xml:space="preserve">Flebografía renal </t>
  </si>
  <si>
    <t>Flebografía selectiva de otros vasos</t>
  </si>
  <si>
    <t>IMAGENOLOGIA PEDIÁTRICA</t>
  </si>
  <si>
    <t>Angiografía digital cervicocerebral de 4 vasos</t>
  </si>
  <si>
    <t>INTERVENCIONISMO ENDOVASCULAR</t>
  </si>
  <si>
    <t xml:space="preserve">Angioplastia arterial con balon </t>
  </si>
  <si>
    <t>Cotizar honorarios e insumos.</t>
  </si>
  <si>
    <t>El oferente deberá cotizar con insumos aportados por la empresa.</t>
  </si>
  <si>
    <t>Cotizar solo honorarios.</t>
  </si>
  <si>
    <t>El oferente deberá cotizar con insumos aportados por la unidad ejecutora. Adquiridos por la Licitación correspondiente de UCA.</t>
  </si>
  <si>
    <t>Angioplastia de arteria carotídea con colocación de stent</t>
  </si>
  <si>
    <t>Angioplastia de arteria vertebral con colocación de stent</t>
  </si>
  <si>
    <t>Angioplastia de vasos de miembros con colocación de stent</t>
  </si>
  <si>
    <t>Angioplastia de vasos intracraneanos con colocación de stent</t>
  </si>
  <si>
    <t>Angioplastia venosa con colocación de stent</t>
  </si>
  <si>
    <t>Colocación de endoprótesis aórtica aorto-unilíaca</t>
  </si>
  <si>
    <t>Colocación de endoprótesis aórtica bifurcada</t>
  </si>
  <si>
    <t>Colocación de endoprótesis aórtica extensión</t>
  </si>
  <si>
    <t>Sanatorio Americano S.A.</t>
  </si>
  <si>
    <t>Colocación de endoprótesis aórtica recta</t>
  </si>
  <si>
    <t>Embolización de aneurisma periférico visceral</t>
  </si>
  <si>
    <t xml:space="preserve">Embolización de arterias brónquicas </t>
  </si>
  <si>
    <t>Embolización de malformación arterio venosa cerebral</t>
  </si>
  <si>
    <t>Embolización de malformación arterio venosa periférica</t>
  </si>
  <si>
    <t>Embolización de malformación arterio venosa pulmonar</t>
  </si>
  <si>
    <t>Embolización de malformación arterio venosa visceral</t>
  </si>
  <si>
    <t xml:space="preserve">Embolización de varicocele </t>
  </si>
  <si>
    <t>Embolización renal</t>
  </si>
  <si>
    <t>Embolización selectiva de arterias</t>
  </si>
  <si>
    <t xml:space="preserve">Quimioembolización Hepática              </t>
  </si>
  <si>
    <t>INTERVENCIONISMO ENDOVASCULAR PEDIÁTRICO</t>
  </si>
  <si>
    <t xml:space="preserve">NO se incluyo el material especifico provisto por UCA </t>
  </si>
  <si>
    <t>NO se incluye en la cotizacion la extención, ni material especifico provisto por UCA</t>
  </si>
  <si>
    <t>NO se incluye en la cotizacion la extención</t>
  </si>
  <si>
    <t>El precio de CTI cotizado corresponde a cat. III de Licitación N° 5/2106.  El precio incluye todos los insumos con excepción del dispositvo endoprótesis aórtica.  El mismo no se incluye por la variabilidad de precios en función de modelos y marcas.</t>
  </si>
  <si>
    <t>incluye Angiografía diagnóstica, cuando se realiza el tratamiento a continuación</t>
  </si>
  <si>
    <t>Costo día cama CTI (sin impuestos) a modo de referencia</t>
  </si>
  <si>
    <t>Precio de la Unidad de Compra 
(sin impuestos)</t>
  </si>
  <si>
    <t>Se adjudica por precio.</t>
  </si>
  <si>
    <t>Se adjudica por precio y única oferta valida.</t>
  </si>
  <si>
    <t>Se adjudica por única oferta válida.</t>
  </si>
  <si>
    <t>Inciso / Unidad Ejecutora</t>
  </si>
  <si>
    <t>A.S.S.E.</t>
  </si>
  <si>
    <t>M.I. - D.N.AA.SS.</t>
  </si>
  <si>
    <t>M.D.N. - D.N.S.FF.AA.</t>
  </si>
  <si>
    <t>UdelaR - Hospìtal de Clínicas</t>
  </si>
  <si>
    <t>Total general</t>
  </si>
  <si>
    <t>Suma de Monto total adjudicado en pesos uruguayos a valores históricos (sin impuestos)</t>
  </si>
  <si>
    <t>Datos</t>
  </si>
  <si>
    <t>Suma de Monto total adjudicado en pesos uruguayos a valores históricos (con impuestos)</t>
  </si>
  <si>
    <t>Monto máximo a Garantizar según TOCAF</t>
  </si>
  <si>
    <t>Se adjudica por precio. A pesar de que UCA considera que el Precio es Manifiestamente Inconveniente, realizada la consulta a los organismos, los mismos solicitan la inclusión en del ítem en la presente adjudicación.</t>
  </si>
  <si>
    <t>Se adjudica por única oferta válida. A pesar de que UCA considera que el Precio es Manifiestamente Inconveniente, realizada la consulta a los organismos, los mismos solicitan la inclusión en del ítem en la presente adjudicación.</t>
  </si>
  <si>
    <t>Resolución Nº</t>
  </si>
  <si>
    <t>085/017</t>
  </si>
  <si>
    <t>Precio de la Unidad de Compra 
(sin impuestos) vigente a partir del 1º de Julio de 2017 (coef. 1,990%)</t>
  </si>
  <si>
    <t>Total</t>
  </si>
  <si>
    <t>Control</t>
  </si>
  <si>
    <t>Monto resuelto</t>
  </si>
  <si>
    <t>Monto a garantizar</t>
  </si>
  <si>
    <t>Precio de la Unidad de Compra 
(sin impuestos) vigente a partir del 1º de Enero de 2018 (coef. 3,912%)</t>
  </si>
  <si>
    <t>Precio de la Unidad de Compra 
(sin impuestos) vigente a partir del 1º de Julio de 2018 (coef. 11,226%)</t>
  </si>
  <si>
    <t>Precio de la Unidad de Compra 
(sin impuestos) vigente a partir del 1º de Enero de 2019 (coef. 14,000%)</t>
  </si>
  <si>
    <t xml:space="preserve"> 3. Definiciones:</t>
  </si>
  <si>
    <t xml:space="preserve"> 4. Ejemplos:</t>
  </si>
  <si>
    <r>
      <rPr>
        <b/>
        <sz val="10"/>
        <rFont val="Arrial Narrow"/>
      </rPr>
      <t>Ej. 2:</t>
    </r>
    <r>
      <rPr>
        <sz val="10"/>
        <rFont val="Arrial Narrow"/>
      </rPr>
      <t xml:space="preserve">
Unidad de Compra: Litro
Presentación: Frasco de 500 mL
</t>
    </r>
  </si>
  <si>
    <t>INSTRUCTIVO del Consolidado de Precios Vigentes</t>
  </si>
  <si>
    <t>Pautas para la interpretación de las diferentes columnas que componen dicho Consolidado.</t>
  </si>
  <si>
    <t>1. Objetivo del Consolidado de Precios Vigentes: proporcionar a los Proveedores y Organismos los datos y precios actualizados para cada ítem, así como evitar toda discrepancia al momento de confeccionar las órdenes de compra por parte de los Organismos y las correspondientes facturas por parte de los Proveedores.</t>
  </si>
  <si>
    <t xml:space="preserve"> 2. Contenido del Consoliodado de Precios Vigentes:</t>
  </si>
  <si>
    <r>
      <rPr>
        <b/>
        <sz val="10"/>
        <rFont val="Arrial Narrow"/>
      </rPr>
      <t>Celdas con fondo blanco:</t>
    </r>
    <r>
      <rPr>
        <sz val="10"/>
        <rFont val="Arrial Narrow"/>
      </rPr>
      <t xml:space="preserve"> Se integran con los datos de cada uno de los productos ofertados, de modo que los Organismos conozcan las adjudicaciones realizadas y puedan emitir sus Ordenes de Compra.</t>
    </r>
  </si>
  <si>
    <r>
      <rPr>
        <b/>
        <sz val="10"/>
        <rFont val="Arrial Narrow"/>
      </rPr>
      <t xml:space="preserve">Celdas con fondo gris que refieren exclusivamente a los precios vigentes, actualizados por esta Unidad: </t>
    </r>
    <r>
      <rPr>
        <sz val="10"/>
        <rFont val="Arrial Narrow"/>
      </rPr>
      <t xml:space="preserve"> 
Celda 1 - "Precio de la Unidad de Compra (sin impuestos)", actualizado por el porcentaje de ajuste Paramétrico vigente para el semestre en curso. 
Celda 2 - "Precio de la Presentación (sin impuestos)", actualizado por el porcentaje de ajuste Paramétrico vigente para el semestre en curso"
Celda 3 - "Precio de la Unidad de Compra (con impuestos)", actualizado por el porcentaje de ajuste Paramétrico vigente para el semestre en curso"
Celda 4 - "Precio de la Presentación (con impuestos)", actualizado por el porcentaje de ajuste Paramétrico vigente para el semestre en curso"
</t>
    </r>
  </si>
  <si>
    <r>
      <rPr>
        <b/>
        <sz val="10"/>
        <rFont val="Arrial Narrow"/>
      </rPr>
      <t>Unidad de compra</t>
    </r>
    <r>
      <rPr>
        <sz val="10"/>
        <rFont val="Arrial Narrow"/>
      </rPr>
      <t xml:space="preserve">: Es en la unidad en la cual están expresadas las cantidades adjudicadas. 
</t>
    </r>
  </si>
  <si>
    <r>
      <t xml:space="preserve">Presentación: </t>
    </r>
    <r>
      <rPr>
        <sz val="10"/>
        <rFont val="Arrial Narrow"/>
      </rPr>
      <t xml:space="preserve">Corresponde al envase de dispensación que cotizó el Proveedor y fue adjudicado. </t>
    </r>
    <r>
      <rPr>
        <b/>
        <sz val="10"/>
        <rFont val="Arrial Narrow"/>
      </rPr>
      <t xml:space="preserve">
</t>
    </r>
  </si>
  <si>
    <r>
      <t xml:space="preserve">Ej. 1:
</t>
    </r>
    <r>
      <rPr>
        <sz val="10"/>
        <rFont val="Arrial Narrow"/>
      </rPr>
      <t xml:space="preserve">Unidad de Compra: Comprimido
Presentación: Caja con blíster 10 comprimidos.
</t>
    </r>
  </si>
  <si>
    <r>
      <t xml:space="preserve">5. Actualizaciones de los Consolidados: </t>
    </r>
    <r>
      <rPr>
        <sz val="10"/>
        <rFont val="Arrial Narrow"/>
      </rPr>
      <t>Cada vez que se publique un nuevo Consilidado de Precios Vigentes, se resaltará</t>
    </r>
  </si>
  <si>
    <t>en color verde (indicado más abajo), la última actualización efectuada en el mismo, de modo que facilite la visualización de la</t>
  </si>
  <si>
    <t>modificación, al aplicar filtro de color.</t>
  </si>
  <si>
    <t>Precio de la Unidad de Compra 
(CON impuestos) vigente a partir del 1º de Julio de 2019 (coef. 21,721%)</t>
  </si>
  <si>
    <t>Precio de la Unidad de Compra 
(SIN impuestos) vigente a partir del 1º de Julio de 2019 (coef. 21,721%)</t>
  </si>
  <si>
    <t>Precio de la Unidad de Compra 
(SIN impuestos) vigente a partir del 1º de Enero de 2020 (coef. 26,943%)</t>
  </si>
  <si>
    <t>Precio de la Unidad de Compra 
(CON impuestos) vigente a partir del 1º de Enero de 2020 (coef. 26,943%)</t>
  </si>
  <si>
    <t>125/020</t>
  </si>
  <si>
    <t>Se readjudica cantidades de acuerdo a la conformidad del Proveedor.</t>
  </si>
  <si>
    <t>Coeficiente ajuste:</t>
  </si>
  <si>
    <t>Precio de la Unidad de Compra (SIN impuestos)</t>
  </si>
  <si>
    <t>Precio de la Unidad de Compra (CON impuestos)</t>
  </si>
  <si>
    <t>Consolidado de Adjudicaciones con Precios Vigentes al 1º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</si>
</sst>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1" formatCode="_(* #,##0.00_);_(* \(#,##0.00\);_(* &quot;-&quot;??_);_(@_)"/>
    <numFmt numFmtId="172" formatCode="dd/mm/yyyy;@"/>
    <numFmt numFmtId="173" formatCode="00"/>
    <numFmt numFmtId="174" formatCode="_ * #,##0_ ;_ * \-#,##0_ ;_ * &quot;-&quot;??_ ;_ @_ "/>
    <numFmt numFmtId="175" formatCode="_ * #,##0.00_ ;_ * \-#,##0.00_ ;_ * &quot;-&quot;??_ ;_ @_ "/>
    <numFmt numFmtId="177" formatCode="_ * #,##0_ ;_ * \-#,##0_ ;_ * &quot;-&quot;_ ;_ @_ "/>
    <numFmt numFmtId="186" formatCode="0.000%"/>
  </numFmts>
  <fonts count="2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rial Narrow"/>
    </font>
    <font>
      <b/>
      <sz val="10"/>
      <name val="Arrial Narrow"/>
    </font>
    <font>
      <b/>
      <sz val="11"/>
      <name val="Arial Narrow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20"/>
      <color theme="1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13">
    <xf numFmtId="0" fontId="0" fillId="0" borderId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7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175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hidden="1"/>
    </xf>
    <xf numFmtId="9" fontId="6" fillId="0" borderId="1" xfId="98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0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NumberFormat="1" applyBorder="1"/>
    <xf numFmtId="0" fontId="0" fillId="0" borderId="14" xfId="0" applyNumberFormat="1" applyBorder="1"/>
    <xf numFmtId="0" fontId="0" fillId="0" borderId="12" xfId="0" applyNumberFormat="1" applyBorder="1"/>
    <xf numFmtId="0" fontId="0" fillId="0" borderId="15" xfId="0" applyNumberFormat="1" applyBorder="1"/>
    <xf numFmtId="0" fontId="0" fillId="0" borderId="13" xfId="0" applyNumberFormat="1" applyBorder="1"/>
    <xf numFmtId="0" fontId="0" fillId="0" borderId="16" xfId="0" applyNumberFormat="1" applyBorder="1"/>
    <xf numFmtId="175" fontId="0" fillId="0" borderId="0" xfId="1" applyFont="1"/>
    <xf numFmtId="0" fontId="17" fillId="0" borderId="0" xfId="0" applyFont="1"/>
    <xf numFmtId="172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3" borderId="1" xfId="73" applyNumberFormat="1" applyFont="1" applyFill="1" applyBorder="1" applyAlignment="1">
      <alignment wrapText="1"/>
    </xf>
    <xf numFmtId="175" fontId="0" fillId="0" borderId="0" xfId="0" applyNumberFormat="1"/>
    <xf numFmtId="175" fontId="8" fillId="0" borderId="0" xfId="1" applyFont="1"/>
    <xf numFmtId="0" fontId="8" fillId="0" borderId="0" xfId="0" applyFont="1"/>
    <xf numFmtId="175" fontId="8" fillId="0" borderId="1" xfId="1" applyFont="1" applyBorder="1" applyAlignment="1">
      <alignment horizontal="center" vertical="center" wrapText="1"/>
    </xf>
    <xf numFmtId="0" fontId="0" fillId="0" borderId="17" xfId="0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15" fillId="0" borderId="0" xfId="69"/>
    <xf numFmtId="0" fontId="2" fillId="4" borderId="2" xfId="73" applyFill="1" applyBorder="1"/>
    <xf numFmtId="0" fontId="2" fillId="4" borderId="0" xfId="73" applyFill="1" applyBorder="1"/>
    <xf numFmtId="0" fontId="2" fillId="4" borderId="3" xfId="73" applyFill="1" applyBorder="1"/>
    <xf numFmtId="0" fontId="8" fillId="5" borderId="4" xfId="73" applyFont="1" applyFill="1" applyBorder="1" applyAlignment="1">
      <alignment horizontal="center" vertical="top" wrapText="1"/>
    </xf>
    <xf numFmtId="0" fontId="8" fillId="5" borderId="5" xfId="73" applyFont="1" applyFill="1" applyBorder="1" applyAlignment="1">
      <alignment horizontal="center" vertical="top" wrapText="1"/>
    </xf>
    <xf numFmtId="0" fontId="8" fillId="5" borderId="6" xfId="73" applyFont="1" applyFill="1" applyBorder="1" applyAlignment="1">
      <alignment horizontal="center" vertical="top" wrapText="1"/>
    </xf>
    <xf numFmtId="0" fontId="8" fillId="5" borderId="2" xfId="73" applyFont="1" applyFill="1" applyBorder="1" applyAlignment="1">
      <alignment horizontal="center" vertical="top" wrapText="1"/>
    </xf>
    <xf numFmtId="0" fontId="8" fillId="5" borderId="0" xfId="73" applyFont="1" applyFill="1" applyBorder="1" applyAlignment="1">
      <alignment horizontal="center" vertical="top" wrapText="1"/>
    </xf>
    <xf numFmtId="0" fontId="8" fillId="5" borderId="3" xfId="73" applyFont="1" applyFill="1" applyBorder="1" applyAlignment="1">
      <alignment horizontal="center" vertical="top" wrapText="1"/>
    </xf>
    <xf numFmtId="0" fontId="11" fillId="5" borderId="2" xfId="73" applyFont="1" applyFill="1" applyBorder="1"/>
    <xf numFmtId="0" fontId="10" fillId="5" borderId="0" xfId="73" applyFont="1" applyFill="1" applyBorder="1"/>
    <xf numFmtId="0" fontId="10" fillId="5" borderId="3" xfId="73" applyFont="1" applyFill="1" applyBorder="1"/>
    <xf numFmtId="0" fontId="10" fillId="5" borderId="2" xfId="73" applyFont="1" applyFill="1" applyBorder="1"/>
    <xf numFmtId="0" fontId="11" fillId="5" borderId="2" xfId="73" applyFont="1" applyFill="1" applyBorder="1" applyAlignment="1">
      <alignment horizontal="left" vertical="top" wrapText="1"/>
    </xf>
    <xf numFmtId="0" fontId="11" fillId="5" borderId="0" xfId="73" applyFont="1" applyFill="1" applyBorder="1" applyAlignment="1">
      <alignment horizontal="left" vertical="top" wrapText="1"/>
    </xf>
    <xf numFmtId="0" fontId="11" fillId="5" borderId="3" xfId="73" applyFont="1" applyFill="1" applyBorder="1" applyAlignment="1">
      <alignment horizontal="left" vertical="top" wrapText="1"/>
    </xf>
    <xf numFmtId="0" fontId="10" fillId="0" borderId="0" xfId="73" applyFont="1" applyFill="1" applyBorder="1"/>
    <xf numFmtId="0" fontId="10" fillId="6" borderId="0" xfId="73" applyFont="1" applyFill="1" applyBorder="1"/>
    <xf numFmtId="0" fontId="10" fillId="5" borderId="7" xfId="73" applyFont="1" applyFill="1" applyBorder="1"/>
    <xf numFmtId="0" fontId="10" fillId="5" borderId="8" xfId="73" applyFont="1" applyFill="1" applyBorder="1"/>
    <xf numFmtId="0" fontId="10" fillId="5" borderId="9" xfId="73" applyFont="1" applyFill="1" applyBorder="1"/>
    <xf numFmtId="174" fontId="6" fillId="0" borderId="1" xfId="1" applyNumberFormat="1" applyFont="1" applyFill="1" applyBorder="1" applyAlignment="1">
      <alignment horizontal="center" vertical="center" wrapText="1"/>
    </xf>
    <xf numFmtId="186" fontId="18" fillId="0" borderId="0" xfId="98" applyNumberFormat="1" applyFont="1" applyFill="1" applyBorder="1" applyAlignment="1" applyProtection="1">
      <alignment horizontal="center"/>
    </xf>
    <xf numFmtId="174" fontId="6" fillId="0" borderId="1" xfId="1" quotePrefix="1" applyNumberFormat="1" applyFont="1" applyFill="1" applyBorder="1" applyAlignment="1">
      <alignment horizontal="center" vertical="center" wrapText="1"/>
    </xf>
    <xf numFmtId="4" fontId="6" fillId="0" borderId="1" xfId="73" applyNumberFormat="1" applyFont="1" applyFill="1" applyBorder="1" applyAlignment="1">
      <alignment wrapText="1"/>
    </xf>
    <xf numFmtId="0" fontId="6" fillId="0" borderId="1" xfId="10" applyNumberFormat="1" applyFont="1" applyFill="1" applyBorder="1" applyAlignment="1" applyProtection="1">
      <alignment horizontal="left" vertical="center" wrapText="1"/>
    </xf>
    <xf numFmtId="175" fontId="6" fillId="0" borderId="1" xfId="10" applyFont="1" applyFill="1" applyBorder="1" applyAlignment="1" applyProtection="1">
      <alignment vertical="center" wrapText="1"/>
      <protection locked="0"/>
    </xf>
    <xf numFmtId="9" fontId="6" fillId="0" borderId="1" xfId="102" applyFont="1" applyFill="1" applyBorder="1" applyAlignment="1" applyProtection="1">
      <alignment vertical="center" wrapText="1"/>
      <protection locked="0"/>
    </xf>
    <xf numFmtId="9" fontId="6" fillId="0" borderId="1" xfId="102" applyFont="1" applyFill="1" applyBorder="1" applyAlignment="1" applyProtection="1">
      <alignment horizontal="left" vertical="center" wrapText="1"/>
      <protection locked="0"/>
    </xf>
    <xf numFmtId="4" fontId="16" fillId="0" borderId="1" xfId="0" applyNumberFormat="1" applyFont="1" applyFill="1" applyBorder="1" applyAlignment="1">
      <alignment wrapText="1"/>
    </xf>
    <xf numFmtId="4" fontId="6" fillId="0" borderId="1" xfId="10" applyNumberFormat="1" applyFont="1" applyFill="1" applyBorder="1" applyAlignment="1" applyProtection="1">
      <alignment vertical="center" wrapText="1"/>
      <protection locked="0"/>
    </xf>
    <xf numFmtId="0" fontId="12" fillId="0" borderId="0" xfId="0" applyFont="1"/>
    <xf numFmtId="0" fontId="13" fillId="2" borderId="0" xfId="0" applyFont="1" applyFill="1" applyBorder="1"/>
    <xf numFmtId="186" fontId="14" fillId="5" borderId="1" xfId="98" applyNumberFormat="1" applyFont="1" applyFill="1" applyBorder="1" applyAlignment="1" applyProtection="1">
      <alignment horizontal="center"/>
    </xf>
    <xf numFmtId="175" fontId="20" fillId="3" borderId="1" xfId="1" applyFont="1" applyFill="1" applyBorder="1"/>
    <xf numFmtId="0" fontId="8" fillId="0" borderId="1" xfId="0" applyFont="1" applyBorder="1" applyAlignment="1">
      <alignment horizontal="center" wrapText="1"/>
    </xf>
    <xf numFmtId="0" fontId="10" fillId="5" borderId="2" xfId="73" applyFont="1" applyFill="1" applyBorder="1" applyAlignment="1">
      <alignment horizontal="left" wrapText="1"/>
    </xf>
    <xf numFmtId="0" fontId="10" fillId="5" borderId="0" xfId="73" applyFont="1" applyFill="1" applyBorder="1" applyAlignment="1">
      <alignment horizontal="left" wrapText="1"/>
    </xf>
    <xf numFmtId="0" fontId="10" fillId="5" borderId="3" xfId="73" applyFont="1" applyFill="1" applyBorder="1" applyAlignment="1">
      <alignment horizontal="left" wrapText="1"/>
    </xf>
    <xf numFmtId="0" fontId="11" fillId="5" borderId="2" xfId="73" applyFont="1" applyFill="1" applyBorder="1" applyAlignment="1">
      <alignment horizontal="left" vertical="top" wrapText="1"/>
    </xf>
    <xf numFmtId="0" fontId="11" fillId="5" borderId="0" xfId="73" applyFont="1" applyFill="1" applyBorder="1" applyAlignment="1">
      <alignment horizontal="left" vertical="top" wrapText="1"/>
    </xf>
    <xf numFmtId="0" fontId="11" fillId="5" borderId="3" xfId="73" applyFont="1" applyFill="1" applyBorder="1" applyAlignment="1">
      <alignment horizontal="left" vertical="top" wrapText="1"/>
    </xf>
    <xf numFmtId="0" fontId="10" fillId="5" borderId="0" xfId="73" applyFont="1" applyFill="1" applyBorder="1" applyAlignment="1">
      <alignment horizontal="left" vertical="top" wrapText="1"/>
    </xf>
    <xf numFmtId="0" fontId="10" fillId="5" borderId="3" xfId="73" applyFont="1" applyFill="1" applyBorder="1" applyAlignment="1">
      <alignment horizontal="left" vertical="top" wrapText="1"/>
    </xf>
    <xf numFmtId="0" fontId="9" fillId="4" borderId="4" xfId="73" applyFont="1" applyFill="1" applyBorder="1" applyAlignment="1">
      <alignment horizontal="center" wrapText="1"/>
    </xf>
    <xf numFmtId="0" fontId="9" fillId="4" borderId="5" xfId="73" applyFont="1" applyFill="1" applyBorder="1" applyAlignment="1">
      <alignment horizontal="center" wrapText="1"/>
    </xf>
    <xf numFmtId="0" fontId="9" fillId="4" borderId="6" xfId="73" applyFont="1" applyFill="1" applyBorder="1" applyAlignment="1">
      <alignment horizontal="center" wrapText="1"/>
    </xf>
    <xf numFmtId="0" fontId="8" fillId="4" borderId="2" xfId="73" applyFont="1" applyFill="1" applyBorder="1" applyAlignment="1">
      <alignment horizontal="center" vertical="top" wrapText="1"/>
    </xf>
    <xf numFmtId="0" fontId="8" fillId="4" borderId="0" xfId="73" applyFont="1" applyFill="1" applyBorder="1" applyAlignment="1">
      <alignment horizontal="center" vertical="top" wrapText="1"/>
    </xf>
    <xf numFmtId="0" fontId="8" fillId="4" borderId="3" xfId="73" applyFont="1" applyFill="1" applyBorder="1" applyAlignment="1">
      <alignment horizontal="center" vertical="top" wrapText="1"/>
    </xf>
    <xf numFmtId="0" fontId="8" fillId="4" borderId="7" xfId="73" applyFont="1" applyFill="1" applyBorder="1" applyAlignment="1">
      <alignment horizontal="center" vertical="top" wrapText="1"/>
    </xf>
    <xf numFmtId="0" fontId="8" fillId="4" borderId="8" xfId="73" applyFont="1" applyFill="1" applyBorder="1" applyAlignment="1">
      <alignment horizontal="center" vertical="top" wrapText="1"/>
    </xf>
    <xf numFmtId="0" fontId="8" fillId="4" borderId="9" xfId="73" applyFont="1" applyFill="1" applyBorder="1" applyAlignment="1">
      <alignment horizontal="center" vertical="top" wrapText="1"/>
    </xf>
    <xf numFmtId="0" fontId="8" fillId="5" borderId="2" xfId="73" applyFont="1" applyFill="1" applyBorder="1" applyAlignment="1">
      <alignment horizontal="center" vertical="top" wrapText="1"/>
    </xf>
    <xf numFmtId="0" fontId="8" fillId="5" borderId="0" xfId="73" applyFont="1" applyFill="1" applyBorder="1" applyAlignment="1">
      <alignment horizontal="center" vertical="top" wrapText="1"/>
    </xf>
    <xf numFmtId="0" fontId="8" fillId="5" borderId="3" xfId="73" applyFont="1" applyFill="1" applyBorder="1" applyAlignment="1">
      <alignment horizontal="center" vertical="top" wrapText="1"/>
    </xf>
    <xf numFmtId="0" fontId="8" fillId="5" borderId="2" xfId="73" applyFont="1" applyFill="1" applyBorder="1" applyAlignment="1">
      <alignment horizontal="left" vertical="top" wrapText="1"/>
    </xf>
    <xf numFmtId="0" fontId="2" fillId="5" borderId="0" xfId="73" applyFill="1" applyBorder="1" applyAlignment="1">
      <alignment horizontal="left" vertical="top" wrapText="1"/>
    </xf>
    <xf numFmtId="0" fontId="2" fillId="5" borderId="3" xfId="73" applyFill="1" applyBorder="1" applyAlignment="1">
      <alignment horizontal="left" vertical="top" wrapText="1"/>
    </xf>
    <xf numFmtId="0" fontId="10" fillId="5" borderId="2" xfId="73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</cellXfs>
  <cellStyles count="113">
    <cellStyle name="Millares" xfId="1" builtinId="3"/>
    <cellStyle name="Millares [0] 2" xfId="2"/>
    <cellStyle name="Millares [0] 2 2" xfId="3"/>
    <cellStyle name="Millares [0] 3" xfId="4"/>
    <cellStyle name="Millares [0] 3 2" xfId="5"/>
    <cellStyle name="Millares [0] 4" xfId="6"/>
    <cellStyle name="Millares [0] 5" xfId="7"/>
    <cellStyle name="Millares [0] 5 2" xfId="8"/>
    <cellStyle name="Millares 10" xfId="9"/>
    <cellStyle name="Millares 10 2" xfId="10"/>
    <cellStyle name="Millares 10 3" xfId="11"/>
    <cellStyle name="Millares 10 4" xfId="12"/>
    <cellStyle name="Millares 11" xfId="13"/>
    <cellStyle name="Millares 11 2" xfId="14"/>
    <cellStyle name="Millares 12" xfId="15"/>
    <cellStyle name="Millares 12 2" xfId="16"/>
    <cellStyle name="Millares 12 3" xfId="17"/>
    <cellStyle name="Millares 12 4" xfId="18"/>
    <cellStyle name="Millares 13" xfId="19"/>
    <cellStyle name="Millares 13 2" xfId="20"/>
    <cellStyle name="Millares 13 3" xfId="21"/>
    <cellStyle name="Millares 14" xfId="22"/>
    <cellStyle name="Millares 14 2" xfId="23"/>
    <cellStyle name="Millares 14 3" xfId="24"/>
    <cellStyle name="Millares 14 4" xfId="25"/>
    <cellStyle name="Millares 15" xfId="26"/>
    <cellStyle name="Millares 16" xfId="27"/>
    <cellStyle name="Millares 17" xfId="28"/>
    <cellStyle name="Millares 18" xfId="29"/>
    <cellStyle name="Millares 19" xfId="30"/>
    <cellStyle name="Millares 2" xfId="31"/>
    <cellStyle name="Millares 2 2" xfId="32"/>
    <cellStyle name="Millares 2 2 2" xfId="33"/>
    <cellStyle name="Millares 2 2 2 2" xfId="34"/>
    <cellStyle name="Millares 2 2 3" xfId="35"/>
    <cellStyle name="Millares 2 2 4" xfId="36"/>
    <cellStyle name="Millares 2 3" xfId="37"/>
    <cellStyle name="Millares 2 4" xfId="38"/>
    <cellStyle name="Millares 20" xfId="39"/>
    <cellStyle name="Millares 21" xfId="40"/>
    <cellStyle name="Millares 22" xfId="41"/>
    <cellStyle name="Millares 23" xfId="42"/>
    <cellStyle name="Millares 24" xfId="43"/>
    <cellStyle name="Millares 3" xfId="44"/>
    <cellStyle name="Millares 3 2" xfId="45"/>
    <cellStyle name="Millares 3 3" xfId="46"/>
    <cellStyle name="Millares 3 4" xfId="47"/>
    <cellStyle name="Millares 4" xfId="48"/>
    <cellStyle name="Millares 4 2" xfId="49"/>
    <cellStyle name="Millares 5" xfId="50"/>
    <cellStyle name="Millares 5 2" xfId="51"/>
    <cellStyle name="Millares 6" xfId="52"/>
    <cellStyle name="Millares 6 2" xfId="53"/>
    <cellStyle name="Millares 7" xfId="54"/>
    <cellStyle name="Millares 7 2" xfId="55"/>
    <cellStyle name="Millares 7 3" xfId="56"/>
    <cellStyle name="Millares 7 4" xfId="57"/>
    <cellStyle name="Millares 8" xfId="58"/>
    <cellStyle name="Millares 8 2" xfId="59"/>
    <cellStyle name="Millares 8 3" xfId="60"/>
    <cellStyle name="Millares 8 4" xfId="61"/>
    <cellStyle name="Millares 9" xfId="62"/>
    <cellStyle name="Millares 9 2" xfId="63"/>
    <cellStyle name="Millares 9 3" xfId="64"/>
    <cellStyle name="Millares 9 4" xfId="65"/>
    <cellStyle name="Moneda 2" xfId="66"/>
    <cellStyle name="Moneda 2 2" xfId="67"/>
    <cellStyle name="Moneda 2 3" xfId="68"/>
    <cellStyle name="Normal" xfId="0" builtinId="0"/>
    <cellStyle name="Normal 13" xfId="69"/>
    <cellStyle name="Normal 2" xfId="70"/>
    <cellStyle name="Normal 2 12" xfId="71"/>
    <cellStyle name="Normal 2 2" xfId="72"/>
    <cellStyle name="Normal 2 2 2" xfId="73"/>
    <cellStyle name="Normal 2 3" xfId="74"/>
    <cellStyle name="Normal 2 3 2" xfId="75"/>
    <cellStyle name="Normal 2 3 3" xfId="76"/>
    <cellStyle name="Normal 2 6" xfId="77"/>
    <cellStyle name="Normal 2 8" xfId="78"/>
    <cellStyle name="Normal 2_Consolidado" xfId="79"/>
    <cellStyle name="Normal 3" xfId="80"/>
    <cellStyle name="Normal 3 2" xfId="81"/>
    <cellStyle name="Normal 3 2 2" xfId="82"/>
    <cellStyle name="Normal 4" xfId="83"/>
    <cellStyle name="Normal 4 2" xfId="84"/>
    <cellStyle name="Normal 4 3" xfId="85"/>
    <cellStyle name="Normal 4 4" xfId="86"/>
    <cellStyle name="Normal 5" xfId="87"/>
    <cellStyle name="Normal 5 2" xfId="88"/>
    <cellStyle name="Normal 5 3" xfId="89"/>
    <cellStyle name="Normal 6" xfId="90"/>
    <cellStyle name="Normal 6 2" xfId="91"/>
    <cellStyle name="Normal 6 3" xfId="92"/>
    <cellStyle name="Normal 7" xfId="93"/>
    <cellStyle name="Normal 7 2" xfId="94"/>
    <cellStyle name="Normal 7 3" xfId="95"/>
    <cellStyle name="Normal 8" xfId="96"/>
    <cellStyle name="Normal 8 2" xfId="97"/>
    <cellStyle name="Porcentaje" xfId="98" builtinId="5"/>
    <cellStyle name="Porcentaje 2" xfId="99"/>
    <cellStyle name="Porcentaje 3" xfId="100"/>
    <cellStyle name="Porcentaje 3 2" xfId="101"/>
    <cellStyle name="Porcentaje 3 3" xfId="102"/>
    <cellStyle name="Porcentaje 4" xfId="103"/>
    <cellStyle name="Porcentual 2" xfId="104"/>
    <cellStyle name="Porcentual 2 2" xfId="105"/>
    <cellStyle name="Porcentual 2 2 2" xfId="106"/>
    <cellStyle name="Porcentual 2 3" xfId="107"/>
    <cellStyle name="Porcentual 3" xfId="108"/>
    <cellStyle name="Porcentual 3 2" xfId="109"/>
    <cellStyle name="Porcentual 4" xfId="110"/>
    <cellStyle name="Porcentual 4 2" xfId="111"/>
    <cellStyle name="Porcentual 5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19050</xdr:rowOff>
    </xdr:from>
    <xdr:to>
      <xdr:col>4</xdr:col>
      <xdr:colOff>790575</xdr:colOff>
      <xdr:row>4</xdr:row>
      <xdr:rowOff>95250</xdr:rowOff>
    </xdr:to>
    <xdr:pic>
      <xdr:nvPicPr>
        <xdr:cNvPr id="1846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9050"/>
          <a:ext cx="1790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1895475</xdr:colOff>
      <xdr:row>1</xdr:row>
      <xdr:rowOff>276225</xdr:rowOff>
    </xdr:to>
    <xdr:pic>
      <xdr:nvPicPr>
        <xdr:cNvPr id="140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0"/>
          <a:ext cx="29813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Medicamentos\Licitaciones%20UCAMAE\Licitaciones%20del%202012\22-2012%20Medicamentos%20Grupo%20III\08%20-%20Adjudicaci&#243;n\03%20-%20Pre-Adjudicacion\Pre-adjudicaci&#243;n%20Parcial%20Ll%2022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Sector%20Economico\Insumos%20M&#233;dicos\Llamados%202014\23-2014%20%20Suministro%20de%20Medicamentos\03%20-%20Pre-Adjudicaci&#243;n\Grupo%201\Consolidado%20Demanda%20Incial%2023_2014_Medicamentos%20modif%2015_05_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Medicamentos\Licitaciones%20UCAMAE\Licitaciones%20del%202013\10%20-%202013%20Suministro%20de%20Medicamentos%20Antirretrovirales\02%20-%20Demandas\Demandas%20de%20los%20Organismos\Cosolidado%20de%20D.InicialesAn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Sector%20Economico\Insumos%20M&#233;dicos\Llamados%202012\33%20-%202012%20Suministro%20de%20Material%20M&#233;dico%20Quir&#250;rgico\Estudios%20Econ&#243;micos\Demanda%20por%20Organism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Documents%20and%20Settings\gdata\Configuraci&#243;n%20local\Archivos%20temporales%20de%20Internet\Content.IE5\S1PFR6VS\01%20-%20Demandas%20Organismos\B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Documents%20and%20Settings\gdata\Configuraci&#243;n%20local\Archivos%20temporales%20de%20Internet\Content.IE5\S1PFR6VS\01%20-%20Demandas%20Organismos\B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UCA\Sector%20Economico\Insumos%20M&#233;dicos\Llamados%202013\04%20-%202013%20Suministro%20de%20reactivos%20y%20productos%20de%20Hemoterapia\Adjudicaci&#243;n\Pre-adjudicaci&#243;n\2%20A%20-%20BIOERIX%20SRL%20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Juridica\RESOLUCIONES%20UCA\Resoluciones%202013\R%2063%2013%20M%20Adjudicacion%20Llamado%20%2010-2012%20Medicamentos%20Antirretrovirales%20Expte%20N%201566%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Sector%20Economico\Insumos%20M&#233;dicos\Llamados%202016\01%20-%202016%20Suministro%20de%20Material%20de%20Odontolog&#237;a\05%20-%20Modificaciones%20a%20la%20Adjudicaci&#243;n\Exp.%201279%2016%20Anexo%2010\R%20XX%2019%20M%20Renuncia%20%20Aniano%20LL%20N%201%202016%20E%20N%201279%2016%20A%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4.10\Carpetas\Sector%20Economico\Insumos%20M&#233;dicos\Llamados%202016\25%20-%202016%20Suministro%20de%20Material%20M&#233;dico%20Quir&#250;rgico\07%20-%20Consolidado%20de%20Precios%20Vigentes\Consolidado%20de%20Precios%20Vigentes%2025%202016%20set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Ítems preadjudicados"/>
      <sheetName val="Anexo - Ofertas Descalificadas"/>
      <sheetName val="Anexos - No consideradas"/>
      <sheetName val="Anexo - Sin Efecto"/>
      <sheetName val="Anexo - Desiertos"/>
      <sheetName val="Anexo - Ranking de Ofertas"/>
      <sheetName val="Anexo- Ítems pendientes de Adj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la Demanda"/>
      <sheetName val="Objeto de la Compra"/>
      <sheetName val="Objeto de la Compra (pub v1)"/>
      <sheetName val="Objeto de la Compra (pub v2)"/>
      <sheetName val="Objeto de la Compra (pos CAT)"/>
      <sheetName val="Demanda por Organismos"/>
      <sheetName val="Dem Org (pos trab CAT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demanda"/>
      <sheetName val="Hoja1"/>
      <sheetName val="Hoja1 (2)"/>
      <sheetName val="Detalle de la Demand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demanda"/>
      <sheetName val="Objeto"/>
      <sheetName val="Objeto (2)"/>
      <sheetName val="detalle discriminado"/>
      <sheetName val="detalle discriminado (2)"/>
      <sheetName val="Demanda por Org."/>
      <sheetName val="Detalle de la Demanda"/>
      <sheetName val="para 2da adjudicació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Q2" t="str">
            <v>Dirección Nacional de Sanidad de las Fuerzas Armadas</v>
          </cell>
        </row>
        <row r="3">
          <cell r="IQ3" t="str">
            <v>Dirección Nacional de Sanidad Policial</v>
          </cell>
        </row>
        <row r="4">
          <cell r="IQ4" t="str">
            <v>Facultad de Odontología</v>
          </cell>
        </row>
        <row r="5">
          <cell r="IQ5" t="str">
            <v>Facultad de Veterinaria</v>
          </cell>
        </row>
        <row r="6">
          <cell r="IQ6" t="str">
            <v>Hospital de Clínicas</v>
          </cell>
        </row>
        <row r="7">
          <cell r="IQ7" t="str">
            <v>Banco de Previsión Social</v>
          </cell>
        </row>
        <row r="8">
          <cell r="IQ8" t="str">
            <v>Dirección General de Secretaría</v>
          </cell>
        </row>
        <row r="9">
          <cell r="IQ9" t="str">
            <v>Red de Atención de Primer Nivel de ASSE</v>
          </cell>
        </row>
        <row r="10">
          <cell r="IQ10" t="str">
            <v>Unidad de Atención Cardio - Respiratoria</v>
          </cell>
        </row>
        <row r="11">
          <cell r="IQ11" t="str">
            <v>Centro Hospitalario Pereyra Rossell</v>
          </cell>
        </row>
        <row r="12">
          <cell r="IQ12" t="str">
            <v>Hospital Maciel</v>
          </cell>
        </row>
        <row r="13">
          <cell r="IQ13" t="str">
            <v>Hospital Pasteur</v>
          </cell>
        </row>
        <row r="14">
          <cell r="IQ14" t="str">
            <v>Hospital Vilardebó</v>
          </cell>
        </row>
        <row r="15">
          <cell r="IQ15" t="str">
            <v>Instituto Nacional de Cáncer</v>
          </cell>
        </row>
        <row r="16">
          <cell r="IQ16" t="str">
            <v>Servicio Nacional de Ortopedia y Traumatología</v>
          </cell>
        </row>
        <row r="17">
          <cell r="IQ17" t="str">
            <v>Instituto Nal. de Reumatología Prof. Dr. Moisés Mizraji</v>
          </cell>
        </row>
        <row r="18">
          <cell r="IQ18" t="str">
            <v>Hospital Dr. Gustavo Saint Bois</v>
          </cell>
        </row>
        <row r="19">
          <cell r="IQ19" t="str">
            <v>Colonia Siquiátrica Dr. Bernando Etchepare</v>
          </cell>
        </row>
        <row r="20">
          <cell r="IQ20" t="str">
            <v>Centro Departamental de Artigas</v>
          </cell>
        </row>
        <row r="21">
          <cell r="IQ21" t="str">
            <v>Centro Departamental de Canelones</v>
          </cell>
        </row>
        <row r="22">
          <cell r="IQ22" t="str">
            <v>Centro Departamental de Cerro Largo</v>
          </cell>
        </row>
        <row r="23">
          <cell r="IQ23" t="str">
            <v>Centro Departamental de Salud Pública de Colonia</v>
          </cell>
        </row>
        <row r="24">
          <cell r="IQ24" t="str">
            <v>Centro Departamental de Durazno</v>
          </cell>
        </row>
        <row r="25">
          <cell r="IQ25" t="str">
            <v>Centro Departamental de Flores</v>
          </cell>
        </row>
        <row r="26">
          <cell r="IQ26" t="str">
            <v>Centro Departamental de Florida</v>
          </cell>
        </row>
        <row r="27">
          <cell r="IQ27" t="str">
            <v>Centro Departamental de Lavalleja</v>
          </cell>
        </row>
        <row r="28">
          <cell r="IQ28" t="str">
            <v>Centro Departamental de Maldonado</v>
          </cell>
        </row>
        <row r="29">
          <cell r="IQ29" t="str">
            <v>Centro Departamental de Paysandú</v>
          </cell>
        </row>
        <row r="30">
          <cell r="IQ30" t="str">
            <v>Centro Departamental de Rivera</v>
          </cell>
        </row>
        <row r="31">
          <cell r="IQ31" t="str">
            <v>Centro Departamental de Río Negro</v>
          </cell>
        </row>
        <row r="32">
          <cell r="IQ32" t="str">
            <v>Centro Departamental de Rocha</v>
          </cell>
        </row>
        <row r="33">
          <cell r="IQ33" t="str">
            <v>Centro Departamental de Salto</v>
          </cell>
        </row>
        <row r="34">
          <cell r="IQ34" t="str">
            <v>Centro Departamental de San José</v>
          </cell>
        </row>
        <row r="35">
          <cell r="IQ35" t="str">
            <v>Centro Departamental de Soriano</v>
          </cell>
        </row>
        <row r="36">
          <cell r="IQ36" t="str">
            <v>Centro Departamental de Tacuarembó</v>
          </cell>
        </row>
        <row r="37">
          <cell r="IQ37" t="str">
            <v>Centro Departamental de Treinta y Tres</v>
          </cell>
        </row>
        <row r="38">
          <cell r="IQ38" t="str">
            <v>Centro Auxiliar de Aiguá</v>
          </cell>
        </row>
        <row r="39">
          <cell r="IQ39" t="str">
            <v>Centro Auxiliar de Bella Unión</v>
          </cell>
        </row>
        <row r="40">
          <cell r="IQ40" t="str">
            <v>Centro Aux. de Cardona y Florencio Sánchez</v>
          </cell>
        </row>
        <row r="41">
          <cell r="IQ41" t="str">
            <v>Centro Auxiliar de Carmelo</v>
          </cell>
        </row>
        <row r="42">
          <cell r="IQ42" t="str">
            <v>Centro Auxiliar de Castillos</v>
          </cell>
        </row>
        <row r="43">
          <cell r="IQ43" t="str">
            <v>Centro Auxiliar de Cerro Chato</v>
          </cell>
        </row>
        <row r="44">
          <cell r="IQ44" t="str">
            <v>Centro Auxiliar de Dolores</v>
          </cell>
        </row>
        <row r="45">
          <cell r="IQ45" t="str">
            <v>Centro Auxiliar de Young</v>
          </cell>
        </row>
        <row r="46">
          <cell r="IQ46" t="str">
            <v>Centro Auxiliar de Guichón</v>
          </cell>
        </row>
        <row r="47">
          <cell r="IQ47" t="str">
            <v>Centro Auxiliar de José Batlle y Ordoñez</v>
          </cell>
        </row>
        <row r="48">
          <cell r="IQ48" t="str">
            <v>Centro Auxiliar de Juan Lacaze</v>
          </cell>
        </row>
        <row r="49">
          <cell r="IQ49" t="str">
            <v>Centro Auxiliar de Lascano</v>
          </cell>
        </row>
        <row r="50">
          <cell r="IQ50" t="str">
            <v>Centro Auxiliar de Libertad</v>
          </cell>
        </row>
        <row r="51">
          <cell r="IQ51" t="str">
            <v>Centro Auxiliar de Minas Corrales</v>
          </cell>
        </row>
        <row r="52">
          <cell r="IQ52" t="str">
            <v>Centro Auxiliar de Nueva Helvecia</v>
          </cell>
        </row>
        <row r="53">
          <cell r="IQ53" t="str">
            <v>Centro Auxiliar de Nueva Palmira</v>
          </cell>
        </row>
        <row r="54">
          <cell r="IQ54" t="str">
            <v>Centro Auxiliar de Pan De Azúcar</v>
          </cell>
        </row>
        <row r="55">
          <cell r="IQ55" t="str">
            <v>Centro Auxiliar de Pando</v>
          </cell>
        </row>
        <row r="56">
          <cell r="IQ56" t="str">
            <v>Centro Auxiliar de Paso de los Toros</v>
          </cell>
        </row>
        <row r="57">
          <cell r="IQ57" t="str">
            <v>Centro Auxiliar de Río Branco</v>
          </cell>
        </row>
        <row r="58">
          <cell r="IQ58" t="str">
            <v>Centro Auxiliar de Rosario</v>
          </cell>
        </row>
        <row r="59">
          <cell r="IQ59" t="str">
            <v>Centro Auxiliar de San Carlos</v>
          </cell>
        </row>
        <row r="60">
          <cell r="IQ60" t="str">
            <v>Centro Auxiliar de San Gregorio Polanco</v>
          </cell>
        </row>
        <row r="61">
          <cell r="IQ61" t="str">
            <v>Centro Auxiliar de San Ramón</v>
          </cell>
        </row>
        <row r="62">
          <cell r="IQ62" t="str">
            <v>Centro Auxiliar de Santa Lucía</v>
          </cell>
        </row>
        <row r="63">
          <cell r="IQ63" t="str">
            <v>Centro Auxiliar de Sarandí Grande</v>
          </cell>
        </row>
        <row r="64">
          <cell r="IQ64" t="str">
            <v>Centro Auxiliar de Sarandí Del Yí</v>
          </cell>
        </row>
        <row r="65">
          <cell r="IQ65" t="str">
            <v>Centro Auxiliar de Tala</v>
          </cell>
        </row>
        <row r="66">
          <cell r="IQ66" t="str">
            <v>Centro Auxiliar de Vergara</v>
          </cell>
        </row>
        <row r="67">
          <cell r="IQ67" t="str">
            <v>Centro Auxiliar de las Piedras</v>
          </cell>
        </row>
        <row r="68">
          <cell r="IQ68" t="str">
            <v>Hospital - Centro Geriátrico Dr. Luis Piñeiro del Campo</v>
          </cell>
        </row>
        <row r="69">
          <cell r="IQ69" t="str">
            <v>Laboratorio Químico Industrial Francisco Dorrego</v>
          </cell>
        </row>
        <row r="70">
          <cell r="IQ70" t="str">
            <v>Servicio Nacional de Sangre</v>
          </cell>
        </row>
        <row r="71">
          <cell r="IQ71" t="str">
            <v>Escuela de Sanidad</v>
          </cell>
        </row>
        <row r="72">
          <cell r="IQ72" t="str">
            <v>Administración de Servicios de Salud del Estado</v>
          </cell>
        </row>
        <row r="73">
          <cell r="IQ73" t="str">
            <v>Colonia Dr. Santín Carlos Rossi</v>
          </cell>
        </row>
        <row r="74">
          <cell r="IQ74" t="str">
            <v>Dirección General de la Salud</v>
          </cell>
        </row>
        <row r="75">
          <cell r="IQ75" t="str">
            <v>Banco Nacional de Organos y Tejidos</v>
          </cell>
        </row>
        <row r="76">
          <cell r="IQ76" t="str">
            <v>Centro Auxiliar Chuy</v>
          </cell>
        </row>
        <row r="77">
          <cell r="IQ77" t="str">
            <v>Centro Auxiliar Rincón de la Bolsa</v>
          </cell>
        </row>
        <row r="78">
          <cell r="IQ78" t="str">
            <v>Centro Auxiliar Ciudad de la Costa</v>
          </cell>
        </row>
        <row r="79">
          <cell r="IQ79" t="str">
            <v>Hospital Español</v>
          </cell>
        </row>
        <row r="80">
          <cell r="IQ80" t="str">
            <v>Ctro Inf. y Ref. Nal de Red Dorgas</v>
          </cell>
        </row>
        <row r="81">
          <cell r="IQ81" t="str">
            <v>Banco de Seguros del Estado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O2">
            <v>33</v>
          </cell>
          <cell r="IT2">
            <v>3</v>
          </cell>
        </row>
        <row r="3">
          <cell r="IO3">
            <v>30</v>
          </cell>
          <cell r="IT3">
            <v>4</v>
          </cell>
        </row>
        <row r="4">
          <cell r="IO4">
            <v>103</v>
          </cell>
          <cell r="IQ4" t="str">
            <v>Dirección General de la Salud</v>
          </cell>
          <cell r="IT4">
            <v>12</v>
          </cell>
        </row>
        <row r="5">
          <cell r="IO5">
            <v>9</v>
          </cell>
          <cell r="IT5">
            <v>26</v>
          </cell>
        </row>
        <row r="6">
          <cell r="IO6">
            <v>11</v>
          </cell>
          <cell r="IT6">
            <v>28</v>
          </cell>
        </row>
        <row r="7">
          <cell r="IO7">
            <v>15</v>
          </cell>
          <cell r="IT7">
            <v>29</v>
          </cell>
        </row>
        <row r="8">
          <cell r="IO8">
            <v>1</v>
          </cell>
          <cell r="IT8">
            <v>53</v>
          </cell>
        </row>
        <row r="9">
          <cell r="IO9">
            <v>1</v>
          </cell>
        </row>
        <row r="10">
          <cell r="IO10">
            <v>2</v>
          </cell>
        </row>
        <row r="11">
          <cell r="IO11">
            <v>3</v>
          </cell>
        </row>
        <row r="12">
          <cell r="IO12">
            <v>4</v>
          </cell>
        </row>
        <row r="13">
          <cell r="IO13">
            <v>5</v>
          </cell>
        </row>
        <row r="14">
          <cell r="IO14">
            <v>6</v>
          </cell>
        </row>
        <row r="15">
          <cell r="IO15">
            <v>7</v>
          </cell>
        </row>
        <row r="16">
          <cell r="IO16">
            <v>8</v>
          </cell>
        </row>
        <row r="17">
          <cell r="IO17">
            <v>9</v>
          </cell>
        </row>
        <row r="18">
          <cell r="IO18">
            <v>10</v>
          </cell>
        </row>
        <row r="19">
          <cell r="A19">
            <v>1</v>
          </cell>
          <cell r="IO19">
            <v>12</v>
          </cell>
        </row>
        <row r="20">
          <cell r="A20">
            <v>2</v>
          </cell>
          <cell r="IO20">
            <v>13</v>
          </cell>
        </row>
        <row r="21">
          <cell r="A21">
            <v>3</v>
          </cell>
          <cell r="IO21">
            <v>15</v>
          </cell>
        </row>
        <row r="22">
          <cell r="A22">
            <v>4</v>
          </cell>
          <cell r="IO22">
            <v>16</v>
          </cell>
        </row>
        <row r="23">
          <cell r="A23">
            <v>5</v>
          </cell>
          <cell r="IO23">
            <v>17</v>
          </cell>
        </row>
        <row r="24">
          <cell r="A24">
            <v>6</v>
          </cell>
          <cell r="IO24">
            <v>18</v>
          </cell>
        </row>
        <row r="25">
          <cell r="A25">
            <v>7</v>
          </cell>
          <cell r="IO25">
            <v>19</v>
          </cell>
        </row>
        <row r="26">
          <cell r="A26">
            <v>8</v>
          </cell>
          <cell r="IO26">
            <v>20</v>
          </cell>
        </row>
        <row r="27">
          <cell r="A27">
            <v>9</v>
          </cell>
          <cell r="IO27">
            <v>21</v>
          </cell>
        </row>
        <row r="28">
          <cell r="A28">
            <v>10</v>
          </cell>
          <cell r="IO28">
            <v>22</v>
          </cell>
        </row>
        <row r="29">
          <cell r="A29">
            <v>11</v>
          </cell>
          <cell r="IO29">
            <v>23</v>
          </cell>
        </row>
        <row r="30">
          <cell r="A30">
            <v>12</v>
          </cell>
          <cell r="IO30">
            <v>24</v>
          </cell>
        </row>
        <row r="31">
          <cell r="A31">
            <v>13</v>
          </cell>
          <cell r="IO31">
            <v>25</v>
          </cell>
        </row>
        <row r="32">
          <cell r="A32">
            <v>14</v>
          </cell>
          <cell r="IO32">
            <v>26</v>
          </cell>
        </row>
        <row r="33">
          <cell r="A33">
            <v>15</v>
          </cell>
          <cell r="IO33">
            <v>27</v>
          </cell>
        </row>
        <row r="34">
          <cell r="A34">
            <v>16</v>
          </cell>
          <cell r="IO34">
            <v>28</v>
          </cell>
        </row>
        <row r="35">
          <cell r="A35">
            <v>17</v>
          </cell>
          <cell r="IO35">
            <v>29</v>
          </cell>
        </row>
        <row r="36">
          <cell r="A36">
            <v>18</v>
          </cell>
          <cell r="IO36">
            <v>30</v>
          </cell>
        </row>
        <row r="37">
          <cell r="A37">
            <v>19</v>
          </cell>
          <cell r="IO37">
            <v>31</v>
          </cell>
        </row>
        <row r="38">
          <cell r="A38">
            <v>20</v>
          </cell>
          <cell r="IO38">
            <v>32</v>
          </cell>
        </row>
        <row r="39">
          <cell r="A39">
            <v>21</v>
          </cell>
          <cell r="IO39">
            <v>33</v>
          </cell>
        </row>
        <row r="40">
          <cell r="A40">
            <v>22</v>
          </cell>
          <cell r="IO40">
            <v>34</v>
          </cell>
        </row>
        <row r="41">
          <cell r="A41">
            <v>23</v>
          </cell>
          <cell r="IO41">
            <v>35</v>
          </cell>
        </row>
        <row r="42">
          <cell r="A42">
            <v>24</v>
          </cell>
          <cell r="IO42">
            <v>36</v>
          </cell>
        </row>
        <row r="43">
          <cell r="A43">
            <v>25</v>
          </cell>
          <cell r="IO43">
            <v>37</v>
          </cell>
        </row>
        <row r="44">
          <cell r="A44">
            <v>26</v>
          </cell>
          <cell r="IO44">
            <v>38</v>
          </cell>
        </row>
        <row r="45">
          <cell r="A45">
            <v>27</v>
          </cell>
          <cell r="IO45">
            <v>39</v>
          </cell>
        </row>
        <row r="46">
          <cell r="A46">
            <v>28</v>
          </cell>
          <cell r="IO46">
            <v>40</v>
          </cell>
        </row>
        <row r="47">
          <cell r="A47">
            <v>29</v>
          </cell>
          <cell r="IO47">
            <v>41</v>
          </cell>
        </row>
        <row r="48">
          <cell r="A48">
            <v>30</v>
          </cell>
          <cell r="IO48">
            <v>42</v>
          </cell>
        </row>
        <row r="49">
          <cell r="A49">
            <v>31</v>
          </cell>
          <cell r="IO49">
            <v>43</v>
          </cell>
        </row>
        <row r="50">
          <cell r="A50">
            <v>32</v>
          </cell>
          <cell r="IO50">
            <v>44</v>
          </cell>
        </row>
        <row r="51">
          <cell r="A51">
            <v>33</v>
          </cell>
          <cell r="IO51">
            <v>45</v>
          </cell>
        </row>
        <row r="52">
          <cell r="A52">
            <v>34</v>
          </cell>
          <cell r="IO52">
            <v>46</v>
          </cell>
        </row>
        <row r="53">
          <cell r="A53">
            <v>35</v>
          </cell>
          <cell r="IO53">
            <v>47</v>
          </cell>
        </row>
        <row r="54">
          <cell r="A54">
            <v>36</v>
          </cell>
          <cell r="IO54">
            <v>48</v>
          </cell>
        </row>
        <row r="55">
          <cell r="A55">
            <v>37</v>
          </cell>
          <cell r="IO55">
            <v>49</v>
          </cell>
        </row>
        <row r="56">
          <cell r="A56">
            <v>38</v>
          </cell>
          <cell r="IO56">
            <v>50</v>
          </cell>
        </row>
        <row r="57">
          <cell r="A57">
            <v>39</v>
          </cell>
          <cell r="IO57">
            <v>51</v>
          </cell>
        </row>
        <row r="58">
          <cell r="A58">
            <v>40</v>
          </cell>
          <cell r="IO58">
            <v>52</v>
          </cell>
        </row>
        <row r="59">
          <cell r="A59">
            <v>41</v>
          </cell>
          <cell r="IO59">
            <v>53</v>
          </cell>
        </row>
        <row r="60">
          <cell r="A60">
            <v>42</v>
          </cell>
          <cell r="IO60">
            <v>54</v>
          </cell>
        </row>
        <row r="61">
          <cell r="A61">
            <v>43</v>
          </cell>
          <cell r="IO61">
            <v>55</v>
          </cell>
        </row>
        <row r="62">
          <cell r="A62">
            <v>44</v>
          </cell>
          <cell r="IO62">
            <v>56</v>
          </cell>
        </row>
        <row r="63">
          <cell r="A63">
            <v>45</v>
          </cell>
          <cell r="IO63">
            <v>57</v>
          </cell>
        </row>
        <row r="64">
          <cell r="A64">
            <v>46</v>
          </cell>
          <cell r="IO64">
            <v>58</v>
          </cell>
        </row>
        <row r="65">
          <cell r="A65">
            <v>47</v>
          </cell>
          <cell r="IO65">
            <v>59</v>
          </cell>
        </row>
        <row r="66">
          <cell r="A66">
            <v>48</v>
          </cell>
          <cell r="IO66">
            <v>60</v>
          </cell>
        </row>
        <row r="67">
          <cell r="A67">
            <v>49</v>
          </cell>
          <cell r="IO67">
            <v>61</v>
          </cell>
        </row>
        <row r="68">
          <cell r="A68">
            <v>50</v>
          </cell>
          <cell r="IO68">
            <v>62</v>
          </cell>
        </row>
        <row r="69">
          <cell r="A69">
            <v>51</v>
          </cell>
          <cell r="IO69">
            <v>63</v>
          </cell>
        </row>
        <row r="70">
          <cell r="A70">
            <v>52</v>
          </cell>
          <cell r="IO70">
            <v>64</v>
          </cell>
        </row>
        <row r="71">
          <cell r="A71">
            <v>53</v>
          </cell>
          <cell r="IO71">
            <v>66</v>
          </cell>
        </row>
        <row r="72">
          <cell r="A72">
            <v>54</v>
          </cell>
          <cell r="IO72">
            <v>67</v>
          </cell>
        </row>
        <row r="73">
          <cell r="A73">
            <v>55</v>
          </cell>
          <cell r="IO73">
            <v>68</v>
          </cell>
        </row>
        <row r="74">
          <cell r="A74">
            <v>56</v>
          </cell>
          <cell r="IO74">
            <v>69</v>
          </cell>
        </row>
        <row r="75">
          <cell r="A75">
            <v>57</v>
          </cell>
          <cell r="IO75">
            <v>70</v>
          </cell>
        </row>
        <row r="76">
          <cell r="A76">
            <v>58</v>
          </cell>
          <cell r="IO76">
            <v>71</v>
          </cell>
        </row>
        <row r="77">
          <cell r="A77">
            <v>59</v>
          </cell>
          <cell r="IO77">
            <v>73</v>
          </cell>
        </row>
        <row r="78">
          <cell r="A78">
            <v>60</v>
          </cell>
          <cell r="IO78">
            <v>74</v>
          </cell>
        </row>
        <row r="79">
          <cell r="A79">
            <v>61</v>
          </cell>
          <cell r="IO79">
            <v>75</v>
          </cell>
        </row>
        <row r="80">
          <cell r="A80">
            <v>62</v>
          </cell>
          <cell r="IO80">
            <v>76</v>
          </cell>
        </row>
        <row r="81">
          <cell r="A81">
            <v>63</v>
          </cell>
          <cell r="IO81">
            <v>78</v>
          </cell>
        </row>
        <row r="82">
          <cell r="A82">
            <v>64</v>
          </cell>
          <cell r="IO82">
            <v>1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91</v>
          </cell>
        </row>
        <row r="110">
          <cell r="A110">
            <v>92</v>
          </cell>
        </row>
        <row r="111">
          <cell r="A111">
            <v>93</v>
          </cell>
        </row>
        <row r="112">
          <cell r="A112">
            <v>94</v>
          </cell>
        </row>
        <row r="113">
          <cell r="A113">
            <v>95</v>
          </cell>
        </row>
        <row r="114">
          <cell r="A114">
            <v>96</v>
          </cell>
        </row>
        <row r="115">
          <cell r="A115">
            <v>97</v>
          </cell>
        </row>
        <row r="116">
          <cell r="A116">
            <v>98</v>
          </cell>
        </row>
        <row r="117">
          <cell r="A117">
            <v>99</v>
          </cell>
        </row>
        <row r="118">
          <cell r="A118">
            <v>100</v>
          </cell>
        </row>
        <row r="119">
          <cell r="A119">
            <v>101</v>
          </cell>
        </row>
        <row r="120">
          <cell r="A120">
            <v>102</v>
          </cell>
        </row>
        <row r="121">
          <cell r="A121">
            <v>103</v>
          </cell>
        </row>
        <row r="122">
          <cell r="A122">
            <v>104</v>
          </cell>
        </row>
        <row r="123">
          <cell r="A123">
            <v>105</v>
          </cell>
        </row>
        <row r="124">
          <cell r="A124">
            <v>106</v>
          </cell>
        </row>
        <row r="125">
          <cell r="A125">
            <v>107</v>
          </cell>
        </row>
        <row r="126">
          <cell r="A126">
            <v>108</v>
          </cell>
        </row>
        <row r="127">
          <cell r="A127">
            <v>109</v>
          </cell>
        </row>
        <row r="128">
          <cell r="A128">
            <v>110</v>
          </cell>
        </row>
        <row r="129">
          <cell r="A129">
            <v>111</v>
          </cell>
        </row>
        <row r="130">
          <cell r="A130">
            <v>112</v>
          </cell>
        </row>
        <row r="131">
          <cell r="A131">
            <v>113</v>
          </cell>
        </row>
        <row r="132">
          <cell r="A132">
            <v>114</v>
          </cell>
        </row>
        <row r="133">
          <cell r="A133">
            <v>115</v>
          </cell>
        </row>
        <row r="134">
          <cell r="A134">
            <v>116</v>
          </cell>
        </row>
        <row r="135">
          <cell r="A135">
            <v>117</v>
          </cell>
        </row>
        <row r="136">
          <cell r="A136">
            <v>118</v>
          </cell>
        </row>
        <row r="137">
          <cell r="A137">
            <v>119</v>
          </cell>
        </row>
        <row r="138">
          <cell r="A138">
            <v>120</v>
          </cell>
        </row>
        <row r="139">
          <cell r="A139">
            <v>121</v>
          </cell>
        </row>
        <row r="140">
          <cell r="A140">
            <v>122</v>
          </cell>
        </row>
        <row r="141">
          <cell r="A141">
            <v>123</v>
          </cell>
        </row>
        <row r="142">
          <cell r="A142">
            <v>124</v>
          </cell>
        </row>
        <row r="143">
          <cell r="A143">
            <v>125</v>
          </cell>
        </row>
        <row r="144">
          <cell r="A144">
            <v>126</v>
          </cell>
        </row>
        <row r="145">
          <cell r="A145">
            <v>127</v>
          </cell>
        </row>
        <row r="146">
          <cell r="A146">
            <v>128</v>
          </cell>
        </row>
        <row r="147">
          <cell r="A147">
            <v>129</v>
          </cell>
        </row>
        <row r="148">
          <cell r="A148">
            <v>130</v>
          </cell>
        </row>
        <row r="149">
          <cell r="A149">
            <v>131</v>
          </cell>
        </row>
        <row r="150">
          <cell r="A150">
            <v>132</v>
          </cell>
        </row>
        <row r="151">
          <cell r="A151">
            <v>133</v>
          </cell>
        </row>
        <row r="152">
          <cell r="A152">
            <v>134</v>
          </cell>
        </row>
        <row r="153">
          <cell r="A153">
            <v>135</v>
          </cell>
        </row>
        <row r="154">
          <cell r="A154">
            <v>136</v>
          </cell>
        </row>
        <row r="155">
          <cell r="A155">
            <v>137</v>
          </cell>
        </row>
        <row r="156">
          <cell r="A156">
            <v>138</v>
          </cell>
        </row>
        <row r="157">
          <cell r="A157">
            <v>139</v>
          </cell>
        </row>
        <row r="158">
          <cell r="A158">
            <v>140</v>
          </cell>
        </row>
        <row r="159">
          <cell r="A159">
            <v>141</v>
          </cell>
        </row>
        <row r="160">
          <cell r="A160">
            <v>142</v>
          </cell>
        </row>
        <row r="161">
          <cell r="A161">
            <v>143</v>
          </cell>
        </row>
        <row r="162">
          <cell r="A162">
            <v>144</v>
          </cell>
        </row>
        <row r="163">
          <cell r="A163">
            <v>145</v>
          </cell>
        </row>
        <row r="164">
          <cell r="A164">
            <v>146</v>
          </cell>
        </row>
        <row r="165">
          <cell r="A165">
            <v>147</v>
          </cell>
        </row>
        <row r="166">
          <cell r="A166">
            <v>148</v>
          </cell>
        </row>
        <row r="167">
          <cell r="A167">
            <v>149</v>
          </cell>
        </row>
        <row r="168">
          <cell r="A168">
            <v>150</v>
          </cell>
        </row>
        <row r="169">
          <cell r="A169">
            <v>151</v>
          </cell>
        </row>
        <row r="170">
          <cell r="A170">
            <v>152</v>
          </cell>
        </row>
        <row r="171">
          <cell r="A171">
            <v>153</v>
          </cell>
        </row>
        <row r="172">
          <cell r="A172">
            <v>154</v>
          </cell>
        </row>
        <row r="173">
          <cell r="A173">
            <v>155</v>
          </cell>
        </row>
        <row r="174">
          <cell r="A174">
            <v>156</v>
          </cell>
        </row>
        <row r="175">
          <cell r="A175">
            <v>157</v>
          </cell>
        </row>
        <row r="176">
          <cell r="A176">
            <v>158</v>
          </cell>
        </row>
        <row r="177">
          <cell r="A177">
            <v>159</v>
          </cell>
        </row>
        <row r="178">
          <cell r="A178">
            <v>160</v>
          </cell>
        </row>
        <row r="179">
          <cell r="A179">
            <v>161</v>
          </cell>
        </row>
        <row r="180">
          <cell r="A180">
            <v>162</v>
          </cell>
        </row>
        <row r="181">
          <cell r="A181">
            <v>163</v>
          </cell>
        </row>
        <row r="182">
          <cell r="A182">
            <v>164</v>
          </cell>
        </row>
        <row r="183">
          <cell r="A183">
            <v>165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Ítems adjudicados"/>
      <sheetName val="Anexo - Desiertos"/>
      <sheetName val="Anexo - Ranking de Ofertas"/>
      <sheetName val="Anexo - No incl. en Ranking"/>
      <sheetName val="Anexo - Autoriz. Compra Directa"/>
      <sheetName val="Anexo - Demanda Organismos"/>
      <sheetName val="Anexo - Demanda Organismos CD"/>
      <sheetName val="Anexo - Resumen Mont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Garantías"/>
      <sheetName val="INSTRUCTIVO"/>
      <sheetName val="Consolidado de precios vigentes"/>
      <sheetName val="Ranking de Ofertas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34.10\Carpetas\Users\ana.padilla\Downloads\Cons%20adjud%20y%20ranking%20Llamado%203_2016_set_201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ia.garcia" refreshedDate="42941.63550462963" createdVersion="1" refreshedVersion="4" recordCount="349" upgradeOnRefresh="1">
  <cacheSource type="worksheet">
    <worksheetSource ref="H6:M356" sheet="Anexo VI" r:id="rId2"/>
  </cacheSource>
  <cacheFields count="6">
    <cacheField name="Inciso / Unidad Ejecutora" numFmtId="0">
      <sharedItems count="4">
        <s v="A.S.S.E."/>
        <s v="M.I. - D.N.AA.SS."/>
        <s v="M.D.N. - D.N.S.FF.AA."/>
        <s v="UdelaR - Hospìtal de Clínicas"/>
      </sharedItems>
    </cacheField>
    <cacheField name="Cantidad Demandada_x000a_(según cada unidad de compra) para el período de dos año" numFmtId="0">
      <sharedItems containsSemiMixedTypes="0" containsString="0" containsNumber="1" containsInteger="1" minValue="2" maxValue="140"/>
    </cacheField>
    <cacheField name="Precio de la Unidad de Compra_x000a_(sin impuestos)" numFmtId="0">
      <sharedItems containsSemiMixedTypes="0" containsString="0" containsNumber="1" minValue="13421" maxValue="520019.5"/>
    </cacheField>
    <cacheField name="Precio de la Unidad de Compra_x000a_(con impuestos)" numFmtId="0">
      <sharedItems containsSemiMixedTypes="0" containsString="0" containsNumber="1" minValue="14763.1" maxValue="583461.87900000007"/>
    </cacheField>
    <cacheField name="Monto total adjudicado en pesos uruguayos a valores históricos (sin impuestos)" numFmtId="0">
      <sharedItems containsSemiMixedTypes="0" containsString="0" containsNumber="1" minValue="29526" maxValue="17096544"/>
    </cacheField>
    <cacheField name="Monto total adjudicado en pesos uruguayos a valores históricos (con impuestos)" numFmtId="0">
      <sharedItems containsSemiMixedTypes="0" containsString="0" containsNumber="1" minValue="32478.600000000002" maxValue="18806198.4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">
  <r>
    <x v="0"/>
    <n v="60"/>
    <n v="25972.400000000001"/>
    <n v="29141.032800000004"/>
    <n v="1558344"/>
    <n v="1748461.9680000003"/>
  </r>
  <r>
    <x v="1"/>
    <n v="30"/>
    <n v="25972.400000000001"/>
    <n v="29141.032800000004"/>
    <n v="779172"/>
    <n v="874230.98400000017"/>
  </r>
  <r>
    <x v="0"/>
    <n v="120"/>
    <n v="21509"/>
    <n v="23659.9"/>
    <n v="2581080"/>
    <n v="2839188"/>
  </r>
  <r>
    <x v="2"/>
    <n v="20"/>
    <n v="21509"/>
    <n v="23659.9"/>
    <n v="430180"/>
    <n v="473198"/>
  </r>
  <r>
    <x v="1"/>
    <n v="30"/>
    <n v="21509"/>
    <n v="23659.9"/>
    <n v="645270"/>
    <n v="709797"/>
  </r>
  <r>
    <x v="0"/>
    <n v="10"/>
    <n v="29454"/>
    <n v="32399.4"/>
    <n v="294540"/>
    <n v="323994"/>
  </r>
  <r>
    <x v="1"/>
    <n v="30"/>
    <n v="29454"/>
    <n v="32399.4"/>
    <n v="883620"/>
    <n v="971982"/>
  </r>
  <r>
    <x v="3"/>
    <n v="10"/>
    <n v="29454"/>
    <n v="32399.4"/>
    <n v="294540"/>
    <n v="323994"/>
  </r>
  <r>
    <x v="0"/>
    <n v="16"/>
    <n v="23660"/>
    <n v="26026.000000000004"/>
    <n v="378560"/>
    <n v="416416.00000000006"/>
  </r>
  <r>
    <x v="2"/>
    <n v="16"/>
    <n v="23660"/>
    <n v="26026.000000000004"/>
    <n v="378560"/>
    <n v="416416.00000000006"/>
  </r>
  <r>
    <x v="1"/>
    <n v="30"/>
    <n v="23660"/>
    <n v="26026.000000000004"/>
    <n v="709800"/>
    <n v="780780.00000000012"/>
  </r>
  <r>
    <x v="3"/>
    <n v="10"/>
    <n v="23660"/>
    <n v="26026.000000000004"/>
    <n v="236600"/>
    <n v="260260.00000000003"/>
  </r>
  <r>
    <x v="0"/>
    <n v="140"/>
    <n v="26776"/>
    <n v="29453.600000000002"/>
    <n v="3748640"/>
    <n v="4123504.0000000005"/>
  </r>
  <r>
    <x v="1"/>
    <n v="30"/>
    <n v="26776"/>
    <n v="29453.600000000002"/>
    <n v="803280"/>
    <n v="883608.00000000012"/>
  </r>
  <r>
    <x v="3"/>
    <n v="48"/>
    <n v="26776"/>
    <n v="29453.600000000002"/>
    <n v="1285248"/>
    <n v="1413772.8"/>
  </r>
  <r>
    <x v="0"/>
    <n v="130"/>
    <n v="29454"/>
    <n v="32399.4"/>
    <n v="3829020"/>
    <n v="4211922"/>
  </r>
  <r>
    <x v="1"/>
    <n v="30"/>
    <n v="29454"/>
    <n v="32399.4"/>
    <n v="883620"/>
    <n v="971982"/>
  </r>
  <r>
    <x v="3"/>
    <n v="96"/>
    <n v="29454"/>
    <n v="32399.4"/>
    <n v="2827584"/>
    <n v="3110342.4000000004"/>
  </r>
  <r>
    <x v="0"/>
    <n v="8"/>
    <n v="26776"/>
    <n v="29453.600000000002"/>
    <n v="214208"/>
    <n v="235628.80000000002"/>
  </r>
  <r>
    <x v="1"/>
    <n v="12"/>
    <n v="26776"/>
    <n v="29453.600000000002"/>
    <n v="321312"/>
    <n v="353443.2"/>
  </r>
  <r>
    <x v="0"/>
    <n v="8"/>
    <n v="21509"/>
    <n v="23659.9"/>
    <n v="172072"/>
    <n v="189279.2"/>
  </r>
  <r>
    <x v="2"/>
    <n v="4"/>
    <n v="21509"/>
    <n v="23659.9"/>
    <n v="86036"/>
    <n v="94639.6"/>
  </r>
  <r>
    <x v="1"/>
    <n v="12"/>
    <n v="21509"/>
    <n v="23659.9"/>
    <n v="258108"/>
    <n v="283918.80000000005"/>
  </r>
  <r>
    <x v="0"/>
    <n v="8"/>
    <n v="29454"/>
    <n v="32399.4"/>
    <n v="235632"/>
    <n v="259195.2"/>
  </r>
  <r>
    <x v="1"/>
    <n v="10"/>
    <n v="29454"/>
    <n v="32399.4"/>
    <n v="294540"/>
    <n v="323994"/>
  </r>
  <r>
    <x v="3"/>
    <n v="10"/>
    <n v="29454"/>
    <n v="32399.4"/>
    <n v="294540"/>
    <n v="323994"/>
  </r>
  <r>
    <x v="0"/>
    <n v="8"/>
    <n v="23660"/>
    <n v="26026.000000000004"/>
    <n v="189280"/>
    <n v="208208.00000000003"/>
  </r>
  <r>
    <x v="2"/>
    <n v="2"/>
    <n v="23660"/>
    <n v="26026.000000000004"/>
    <n v="47320"/>
    <n v="52052.000000000007"/>
  </r>
  <r>
    <x v="1"/>
    <n v="10"/>
    <n v="23660"/>
    <n v="26026.000000000004"/>
    <n v="236600"/>
    <n v="260260.00000000003"/>
  </r>
  <r>
    <x v="3"/>
    <n v="10"/>
    <n v="23660"/>
    <n v="26026.000000000004"/>
    <n v="236600"/>
    <n v="260260.00000000003"/>
  </r>
  <r>
    <x v="0"/>
    <n v="8"/>
    <n v="28687"/>
    <n v="31555.700000000004"/>
    <n v="229496"/>
    <n v="252445.60000000003"/>
  </r>
  <r>
    <x v="1"/>
    <n v="12"/>
    <n v="28687"/>
    <n v="31555.700000000004"/>
    <n v="344244"/>
    <n v="378668.4"/>
  </r>
  <r>
    <x v="0"/>
    <n v="16"/>
    <n v="23420"/>
    <n v="25762.000000000004"/>
    <n v="374720"/>
    <n v="412192.00000000006"/>
  </r>
  <r>
    <x v="2"/>
    <n v="4"/>
    <n v="23420"/>
    <n v="25762.000000000004"/>
    <n v="93680"/>
    <n v="103048.00000000001"/>
  </r>
  <r>
    <x v="1"/>
    <n v="12"/>
    <n v="23420"/>
    <n v="25762.000000000004"/>
    <n v="281040"/>
    <n v="309144.00000000006"/>
  </r>
  <r>
    <x v="0"/>
    <n v="8"/>
    <n v="31556"/>
    <n v="34711.600000000006"/>
    <n v="252448"/>
    <n v="277692.80000000005"/>
  </r>
  <r>
    <x v="1"/>
    <n v="10"/>
    <n v="31556"/>
    <n v="34711.600000000006"/>
    <n v="315560"/>
    <n v="347116.00000000006"/>
  </r>
  <r>
    <x v="3"/>
    <n v="10"/>
    <n v="31556"/>
    <n v="34711.600000000006"/>
    <n v="315560"/>
    <n v="347116.00000000006"/>
  </r>
  <r>
    <x v="0"/>
    <n v="8"/>
    <n v="25762"/>
    <n v="28338.2"/>
    <n v="206096"/>
    <n v="226705.6"/>
  </r>
  <r>
    <x v="1"/>
    <n v="10"/>
    <n v="25762"/>
    <n v="28338.2"/>
    <n v="257620"/>
    <n v="283382"/>
  </r>
  <r>
    <x v="3"/>
    <n v="10"/>
    <n v="25762"/>
    <n v="28338.2"/>
    <n v="257620"/>
    <n v="283382"/>
  </r>
  <r>
    <x v="0"/>
    <n v="8"/>
    <n v="28687"/>
    <n v="31555.700000000004"/>
    <n v="229496"/>
    <n v="252445.60000000003"/>
  </r>
  <r>
    <x v="1"/>
    <n v="12"/>
    <n v="28687"/>
    <n v="31555.700000000004"/>
    <n v="344244"/>
    <n v="378668.4"/>
  </r>
  <r>
    <x v="0"/>
    <n v="8"/>
    <n v="23420"/>
    <n v="25762.000000000004"/>
    <n v="187360"/>
    <n v="206096.00000000003"/>
  </r>
  <r>
    <x v="1"/>
    <n v="12"/>
    <n v="23420"/>
    <n v="25762.000000000004"/>
    <n v="281040"/>
    <n v="309144.00000000006"/>
  </r>
  <r>
    <x v="0"/>
    <n v="8"/>
    <n v="31556"/>
    <n v="34711.600000000006"/>
    <n v="252448"/>
    <n v="277692.80000000005"/>
  </r>
  <r>
    <x v="1"/>
    <n v="10"/>
    <n v="31556"/>
    <n v="34711.600000000006"/>
    <n v="315560"/>
    <n v="347116.00000000006"/>
  </r>
  <r>
    <x v="3"/>
    <n v="10"/>
    <n v="31556"/>
    <n v="34711.600000000006"/>
    <n v="315560"/>
    <n v="347116.00000000006"/>
  </r>
  <r>
    <x v="0"/>
    <n v="8"/>
    <n v="25762"/>
    <n v="28338.2"/>
    <n v="206096"/>
    <n v="226705.6"/>
  </r>
  <r>
    <x v="1"/>
    <n v="10"/>
    <n v="25762"/>
    <n v="28338.2"/>
    <n v="257620"/>
    <n v="283382"/>
  </r>
  <r>
    <x v="3"/>
    <n v="10"/>
    <n v="25762"/>
    <n v="28338.2"/>
    <n v="257620"/>
    <n v="283382"/>
  </r>
  <r>
    <x v="0"/>
    <n v="10"/>
    <n v="28687"/>
    <n v="31555.700000000004"/>
    <n v="286870"/>
    <n v="315557.00000000006"/>
  </r>
  <r>
    <x v="1"/>
    <n v="12"/>
    <n v="28687"/>
    <n v="31555.700000000004"/>
    <n v="344244"/>
    <n v="378668.4"/>
  </r>
  <r>
    <x v="0"/>
    <n v="10"/>
    <n v="23233.4"/>
    <n v="26067.874800000005"/>
    <n v="232334"/>
    <n v="260678.74800000005"/>
  </r>
  <r>
    <x v="1"/>
    <n v="12"/>
    <n v="23233.4"/>
    <n v="26067.874800000005"/>
    <n v="278800.80000000005"/>
    <n v="312814.49760000006"/>
  </r>
  <r>
    <x v="0"/>
    <n v="8"/>
    <n v="31556"/>
    <n v="34711.600000000006"/>
    <n v="252448"/>
    <n v="277692.80000000005"/>
  </r>
  <r>
    <x v="1"/>
    <n v="10"/>
    <n v="31556"/>
    <n v="34711.600000000006"/>
    <n v="315560"/>
    <n v="347116.00000000006"/>
  </r>
  <r>
    <x v="3"/>
    <n v="10"/>
    <n v="31556"/>
    <n v="34711.600000000006"/>
    <n v="315560"/>
    <n v="347116.00000000006"/>
  </r>
  <r>
    <x v="0"/>
    <n v="8"/>
    <n v="25762"/>
    <n v="28338.2"/>
    <n v="206096"/>
    <n v="226705.6"/>
  </r>
  <r>
    <x v="2"/>
    <n v="6"/>
    <n v="25762"/>
    <n v="28338.2"/>
    <n v="154572"/>
    <n v="170029.2"/>
  </r>
  <r>
    <x v="1"/>
    <n v="10"/>
    <n v="25762"/>
    <n v="28338.2"/>
    <n v="257620"/>
    <n v="283382"/>
  </r>
  <r>
    <x v="3"/>
    <n v="10"/>
    <n v="25762"/>
    <n v="28338.2"/>
    <n v="257620"/>
    <n v="283382"/>
  </r>
  <r>
    <x v="0"/>
    <n v="12"/>
    <n v="26776"/>
    <n v="29453.600000000002"/>
    <n v="321312"/>
    <n v="353443.2"/>
  </r>
  <r>
    <x v="1"/>
    <n v="16"/>
    <n v="26776"/>
    <n v="29453.600000000002"/>
    <n v="428416"/>
    <n v="471257.60000000003"/>
  </r>
  <r>
    <x v="0"/>
    <n v="12"/>
    <n v="21509"/>
    <n v="23659.9"/>
    <n v="258108"/>
    <n v="283918.80000000005"/>
  </r>
  <r>
    <x v="2"/>
    <n v="4"/>
    <n v="21509"/>
    <n v="23659.9"/>
    <n v="86036"/>
    <n v="94639.6"/>
  </r>
  <r>
    <x v="1"/>
    <n v="16"/>
    <n v="21509"/>
    <n v="23659.9"/>
    <n v="344144"/>
    <n v="378558.4"/>
  </r>
  <r>
    <x v="1"/>
    <n v="10"/>
    <n v="29454"/>
    <n v="32399.4"/>
    <n v="294540"/>
    <n v="323994"/>
  </r>
  <r>
    <x v="3"/>
    <n v="10"/>
    <n v="29454"/>
    <n v="32399.4"/>
    <n v="294540"/>
    <n v="323994"/>
  </r>
  <r>
    <x v="1"/>
    <n v="10"/>
    <n v="23660"/>
    <n v="26026.000000000004"/>
    <n v="236600"/>
    <n v="260260.00000000003"/>
  </r>
  <r>
    <x v="3"/>
    <n v="10"/>
    <n v="23660"/>
    <n v="26026.000000000004"/>
    <n v="236600"/>
    <n v="260260.00000000003"/>
  </r>
  <r>
    <x v="1"/>
    <n v="16"/>
    <n v="27746.400000000001"/>
    <n v="31131.460800000004"/>
    <n v="443942.40000000002"/>
    <n v="498103.37280000007"/>
  </r>
  <r>
    <x v="1"/>
    <n v="16"/>
    <n v="31556"/>
    <n v="34711.600000000006"/>
    <n v="504896"/>
    <n v="555385.60000000009"/>
  </r>
  <r>
    <x v="3"/>
    <n v="10"/>
    <n v="31556"/>
    <n v="34711.600000000006"/>
    <n v="315560"/>
    <n v="347116.00000000006"/>
  </r>
  <r>
    <x v="1"/>
    <n v="16"/>
    <n v="27746.400000000001"/>
    <n v="31131.460800000004"/>
    <n v="443942.40000000002"/>
    <n v="498103.37280000007"/>
  </r>
  <r>
    <x v="3"/>
    <n v="4"/>
    <n v="27746.400000000001"/>
    <n v="31131.460800000004"/>
    <n v="110985.60000000001"/>
    <n v="124525.84320000002"/>
  </r>
  <r>
    <x v="1"/>
    <n v="10"/>
    <n v="31556"/>
    <n v="34711.600000000006"/>
    <n v="315560"/>
    <n v="347116.00000000006"/>
  </r>
  <r>
    <x v="0"/>
    <n v="12"/>
    <n v="29833.4"/>
    <n v="33473.074800000009"/>
    <n v="358000.80000000005"/>
    <n v="401676.89760000014"/>
  </r>
  <r>
    <x v="1"/>
    <n v="14"/>
    <n v="29833.4"/>
    <n v="33473.074800000009"/>
    <n v="417667.60000000003"/>
    <n v="468623.04720000015"/>
  </r>
  <r>
    <x v="0"/>
    <n v="16"/>
    <n v="24033.4"/>
    <n v="26965.474800000004"/>
    <n v="384534.4"/>
    <n v="431447.59680000006"/>
  </r>
  <r>
    <x v="2"/>
    <n v="4"/>
    <n v="24033.4"/>
    <n v="26965.474800000004"/>
    <n v="96133.6"/>
    <n v="107861.89920000001"/>
  </r>
  <r>
    <x v="1"/>
    <n v="14"/>
    <n v="24033.4"/>
    <n v="26965.474800000004"/>
    <n v="336467.60000000003"/>
    <n v="377516.64720000006"/>
  </r>
  <r>
    <x v="0"/>
    <n v="8"/>
    <n v="33002"/>
    <n v="36302.200000000004"/>
    <n v="264016"/>
    <n v="290417.60000000003"/>
  </r>
  <r>
    <x v="1"/>
    <n v="10"/>
    <n v="33002"/>
    <n v="36302.200000000004"/>
    <n v="330020"/>
    <n v="363022.00000000006"/>
  </r>
  <r>
    <x v="3"/>
    <n v="10"/>
    <n v="33002"/>
    <n v="36302.200000000004"/>
    <n v="330020"/>
    <n v="363022.00000000006"/>
  </r>
  <r>
    <x v="1"/>
    <n v="10"/>
    <n v="27209"/>
    <n v="29929.9"/>
    <n v="272090"/>
    <n v="299299"/>
  </r>
  <r>
    <x v="3"/>
    <n v="10"/>
    <n v="27209"/>
    <n v="29929.9"/>
    <n v="272090"/>
    <n v="299299"/>
  </r>
  <r>
    <x v="0"/>
    <n v="32"/>
    <n v="23701.9"/>
    <n v="26593.531800000004"/>
    <n v="758460.8"/>
    <n v="850993.01760000014"/>
  </r>
  <r>
    <x v="1"/>
    <n v="40"/>
    <n v="23701.9"/>
    <n v="26593.531800000004"/>
    <n v="948076"/>
    <n v="1063741.2720000001"/>
  </r>
  <r>
    <x v="0"/>
    <n v="96"/>
    <n v="18101.900000000001"/>
    <n v="20310.331800000004"/>
    <n v="1737782.4000000001"/>
    <n v="1949791.8528000005"/>
  </r>
  <r>
    <x v="2"/>
    <n v="8"/>
    <n v="18101.900000000001"/>
    <n v="20310.331800000004"/>
    <n v="144815.20000000001"/>
    <n v="162482.65440000003"/>
  </r>
  <r>
    <x v="1"/>
    <n v="40"/>
    <n v="18101.900000000001"/>
    <n v="20310.331800000004"/>
    <n v="724076"/>
    <n v="812413.27200000011"/>
  </r>
  <r>
    <x v="0"/>
    <n v="8"/>
    <n v="26733"/>
    <n v="29406.300000000003"/>
    <n v="213864"/>
    <n v="235250.40000000002"/>
  </r>
  <r>
    <x v="1"/>
    <n v="30"/>
    <n v="26733"/>
    <n v="29406.300000000003"/>
    <n v="801990"/>
    <n v="882189.00000000012"/>
  </r>
  <r>
    <x v="3"/>
    <n v="10"/>
    <n v="26733"/>
    <n v="29406.300000000003"/>
    <n v="267330"/>
    <n v="294063"/>
  </r>
  <r>
    <x v="0"/>
    <n v="8"/>
    <n v="19993.400000000001"/>
    <n v="22432.594800000003"/>
    <n v="159947.20000000001"/>
    <n v="179460.75840000002"/>
  </r>
  <r>
    <x v="2"/>
    <n v="12"/>
    <n v="19993.400000000001"/>
    <n v="22432.594800000003"/>
    <n v="239920.80000000002"/>
    <n v="269191.13760000002"/>
  </r>
  <r>
    <x v="1"/>
    <n v="30"/>
    <n v="19993.400000000001"/>
    <n v="22432.594800000003"/>
    <n v="599802"/>
    <n v="672977.84400000004"/>
  </r>
  <r>
    <x v="3"/>
    <n v="10"/>
    <n v="19993.400000000001"/>
    <n v="22432.594800000003"/>
    <n v="199934"/>
    <n v="224325.94800000003"/>
  </r>
  <r>
    <x v="1"/>
    <n v="14"/>
    <n v="30121"/>
    <n v="33133.100000000006"/>
    <n v="421694"/>
    <n v="463863.40000000008"/>
  </r>
  <r>
    <x v="3"/>
    <n v="10"/>
    <n v="30121"/>
    <n v="33133.100000000006"/>
    <n v="301210"/>
    <n v="331331.00000000006"/>
  </r>
  <r>
    <x v="2"/>
    <n v="2"/>
    <n v="22746.400000000001"/>
    <n v="25521.460800000004"/>
    <n v="45492.800000000003"/>
    <n v="51042.921600000009"/>
  </r>
  <r>
    <x v="1"/>
    <n v="14"/>
    <n v="22746.400000000001"/>
    <n v="25521.460800000004"/>
    <n v="318449.60000000003"/>
    <n v="357300.45120000007"/>
  </r>
  <r>
    <x v="0"/>
    <n v="2"/>
    <n v="33090.9"/>
    <n v="37127.989800000003"/>
    <n v="66181.8"/>
    <n v="74255.979600000006"/>
  </r>
  <r>
    <x v="1"/>
    <n v="10"/>
    <n v="33090.9"/>
    <n v="37127.989800000003"/>
    <n v="330909"/>
    <n v="371279.89800000004"/>
  </r>
  <r>
    <x v="3"/>
    <n v="4"/>
    <n v="33090.9"/>
    <n v="37127.989800000003"/>
    <n v="132363.6"/>
    <n v="148511.95920000001"/>
  </r>
  <r>
    <x v="0"/>
    <n v="2"/>
    <n v="25790.9"/>
    <n v="28937.389800000004"/>
    <n v="51581.8"/>
    <n v="57874.779600000009"/>
  </r>
  <r>
    <x v="2"/>
    <n v="2"/>
    <n v="25790.9"/>
    <n v="28937.389800000004"/>
    <n v="51581.8"/>
    <n v="57874.779600000009"/>
  </r>
  <r>
    <x v="1"/>
    <n v="10"/>
    <n v="25790.9"/>
    <n v="28937.389800000004"/>
    <n v="257909"/>
    <n v="289373.89800000004"/>
  </r>
  <r>
    <x v="0"/>
    <n v="22"/>
    <n v="31200"/>
    <n v="34320"/>
    <n v="686400"/>
    <n v="755040"/>
  </r>
  <r>
    <x v="1"/>
    <n v="6"/>
    <n v="31200"/>
    <n v="34320"/>
    <n v="187200"/>
    <n v="205920"/>
  </r>
  <r>
    <x v="0"/>
    <n v="22"/>
    <n v="24240"/>
    <n v="26664.000000000004"/>
    <n v="533280"/>
    <n v="586608.00000000012"/>
  </r>
  <r>
    <x v="2"/>
    <n v="2"/>
    <n v="24240"/>
    <n v="26664.000000000004"/>
    <n v="48480"/>
    <n v="53328.000000000007"/>
  </r>
  <r>
    <x v="1"/>
    <n v="6"/>
    <n v="24240"/>
    <n v="26664.000000000004"/>
    <n v="145440"/>
    <n v="159984.00000000003"/>
  </r>
  <r>
    <x v="0"/>
    <n v="10"/>
    <n v="33550"/>
    <n v="36905"/>
    <n v="335500"/>
    <n v="369050"/>
  </r>
  <r>
    <x v="1"/>
    <n v="6"/>
    <n v="33550"/>
    <n v="36905"/>
    <n v="201300"/>
    <n v="221430"/>
  </r>
  <r>
    <x v="0"/>
    <n v="10"/>
    <n v="24240"/>
    <n v="26664.000000000004"/>
    <n v="242400"/>
    <n v="266640.00000000006"/>
  </r>
  <r>
    <x v="1"/>
    <n v="6"/>
    <n v="24240"/>
    <n v="26664.000000000004"/>
    <n v="145440"/>
    <n v="159984.00000000003"/>
  </r>
  <r>
    <x v="0"/>
    <n v="16"/>
    <n v="21788"/>
    <n v="23966.800000000003"/>
    <n v="348608"/>
    <n v="383468.80000000005"/>
  </r>
  <r>
    <x v="1"/>
    <n v="80"/>
    <n v="21788"/>
    <n v="23966.800000000003"/>
    <n v="1743040"/>
    <n v="1917344.0000000002"/>
  </r>
  <r>
    <x v="0"/>
    <n v="16"/>
    <n v="16521"/>
    <n v="18173.100000000002"/>
    <n v="264336"/>
    <n v="290769.60000000003"/>
  </r>
  <r>
    <x v="1"/>
    <n v="80"/>
    <n v="16521"/>
    <n v="18173.100000000002"/>
    <n v="1321680"/>
    <n v="1453848.0000000002"/>
  </r>
  <r>
    <x v="0"/>
    <n v="4"/>
    <n v="23967"/>
    <n v="26363.7"/>
    <n v="95868"/>
    <n v="105454.8"/>
  </r>
  <r>
    <x v="1"/>
    <n v="80"/>
    <n v="23967"/>
    <n v="26363.7"/>
    <n v="1917360"/>
    <n v="2109096"/>
  </r>
  <r>
    <x v="0"/>
    <n v="4"/>
    <n v="18173"/>
    <n v="19990.300000000003"/>
    <n v="72692"/>
    <n v="79961.200000000012"/>
  </r>
  <r>
    <x v="1"/>
    <n v="80"/>
    <n v="18173"/>
    <n v="19990.300000000003"/>
    <n v="1453840"/>
    <n v="1599224.0000000002"/>
  </r>
  <r>
    <x v="3"/>
    <n v="10"/>
    <n v="18173"/>
    <n v="19990.300000000003"/>
    <n v="181730"/>
    <n v="199903.00000000003"/>
  </r>
  <r>
    <x v="0"/>
    <n v="20"/>
    <n v="21606.9"/>
    <n v="24242.941800000004"/>
    <n v="432138"/>
    <n v="484858.83600000007"/>
  </r>
  <r>
    <x v="1"/>
    <n v="20"/>
    <n v="21606.9"/>
    <n v="24242.941800000004"/>
    <n v="432138"/>
    <n v="484858.83600000007"/>
  </r>
  <r>
    <x v="0"/>
    <n v="36"/>
    <n v="16106.9"/>
    <n v="18071.941800000001"/>
    <n v="579848.4"/>
    <n v="650589.90480000002"/>
  </r>
  <r>
    <x v="2"/>
    <n v="12"/>
    <n v="16106.9"/>
    <n v="18071.941800000001"/>
    <n v="193282.8"/>
    <n v="216863.30160000001"/>
  </r>
  <r>
    <x v="1"/>
    <n v="20"/>
    <n v="16106.9"/>
    <n v="18071.941800000001"/>
    <n v="322138"/>
    <n v="361438.83600000001"/>
  </r>
  <r>
    <x v="0"/>
    <n v="8"/>
    <n v="23967"/>
    <n v="26363.7"/>
    <n v="191736"/>
    <n v="210909.6"/>
  </r>
  <r>
    <x v="1"/>
    <n v="20"/>
    <n v="23967"/>
    <n v="26363.7"/>
    <n v="479340"/>
    <n v="527274"/>
  </r>
  <r>
    <x v="3"/>
    <n v="10"/>
    <n v="23967"/>
    <n v="26363.7"/>
    <n v="239670"/>
    <n v="263637"/>
  </r>
  <r>
    <x v="0"/>
    <n v="8"/>
    <n v="17609.900000000001"/>
    <n v="19758.307800000002"/>
    <n v="140879.20000000001"/>
    <n v="158066.46240000002"/>
  </r>
  <r>
    <x v="2"/>
    <n v="2"/>
    <n v="17609.900000000001"/>
    <n v="19758.307800000002"/>
    <n v="35219.800000000003"/>
    <n v="39516.615600000005"/>
  </r>
  <r>
    <x v="1"/>
    <n v="20"/>
    <n v="17609.900000000001"/>
    <n v="19758.307800000002"/>
    <n v="352198"/>
    <n v="395166.15600000008"/>
  </r>
  <r>
    <x v="3"/>
    <n v="10"/>
    <n v="17609.900000000001"/>
    <n v="19758.307800000002"/>
    <n v="176099"/>
    <n v="197583.07800000004"/>
  </r>
  <r>
    <x v="1"/>
    <n v="8"/>
    <n v="27039.850000000002"/>
    <n v="30338.711700000007"/>
    <n v="216318.80000000002"/>
    <n v="242709.69360000006"/>
  </r>
  <r>
    <x v="1"/>
    <n v="8"/>
    <n v="20039.850000000002"/>
    <n v="22484.711700000003"/>
    <n v="160318.80000000002"/>
    <n v="179877.69360000003"/>
  </r>
  <r>
    <x v="1"/>
    <n v="8"/>
    <n v="29243.4"/>
    <n v="32811.094800000006"/>
    <n v="233947.2"/>
    <n v="262488.75840000005"/>
  </r>
  <r>
    <x v="1"/>
    <n v="8"/>
    <n v="20843.400000000001"/>
    <n v="23386.294800000007"/>
    <n v="166747.20000000001"/>
    <n v="187090.35840000006"/>
  </r>
  <r>
    <x v="0"/>
    <n v="2"/>
    <n v="27039.850000000002"/>
    <n v="30338.711700000007"/>
    <n v="54079.700000000004"/>
    <n v="60677.423400000014"/>
  </r>
  <r>
    <x v="1"/>
    <n v="8"/>
    <n v="27039.850000000002"/>
    <n v="30338.711700000007"/>
    <n v="216318.80000000002"/>
    <n v="242709.69360000006"/>
  </r>
  <r>
    <x v="0"/>
    <n v="2"/>
    <n v="20039.850000000002"/>
    <n v="22484.711700000003"/>
    <n v="40079.700000000004"/>
    <n v="44969.423400000007"/>
  </r>
  <r>
    <x v="1"/>
    <n v="8"/>
    <n v="20039.850000000002"/>
    <n v="22484.711700000003"/>
    <n v="160318.80000000002"/>
    <n v="179877.69360000003"/>
  </r>
  <r>
    <x v="1"/>
    <n v="8"/>
    <n v="29243.4"/>
    <n v="32811.094800000006"/>
    <n v="233947.2"/>
    <n v="262488.75840000005"/>
  </r>
  <r>
    <x v="1"/>
    <n v="8"/>
    <n v="20843.400000000001"/>
    <n v="23386.294800000007"/>
    <n v="166747.20000000001"/>
    <n v="187090.35840000006"/>
  </r>
  <r>
    <x v="0"/>
    <n v="16"/>
    <n v="18951"/>
    <n v="20846.100000000002"/>
    <n v="303216"/>
    <n v="333537.60000000003"/>
  </r>
  <r>
    <x v="1"/>
    <n v="8"/>
    <n v="18951"/>
    <n v="20846.100000000002"/>
    <n v="151608"/>
    <n v="166768.80000000002"/>
  </r>
  <r>
    <x v="0"/>
    <n v="60"/>
    <n v="13421"/>
    <n v="14763.1"/>
    <n v="805260"/>
    <n v="885786"/>
  </r>
  <r>
    <x v="1"/>
    <n v="8"/>
    <n v="13421"/>
    <n v="14763.1"/>
    <n v="107368"/>
    <n v="118104.8"/>
  </r>
  <r>
    <x v="1"/>
    <n v="8"/>
    <n v="20847"/>
    <n v="22931.7"/>
    <n v="166776"/>
    <n v="183453.6"/>
  </r>
  <r>
    <x v="3"/>
    <n v="10"/>
    <n v="20847"/>
    <n v="22931.7"/>
    <n v="208470"/>
    <n v="229317"/>
  </r>
  <r>
    <x v="0"/>
    <n v="2"/>
    <n v="14763"/>
    <n v="16239.300000000001"/>
    <n v="29526"/>
    <n v="32478.600000000002"/>
  </r>
  <r>
    <x v="1"/>
    <n v="8"/>
    <n v="14763"/>
    <n v="16239.300000000001"/>
    <n v="118104"/>
    <n v="129914.40000000001"/>
  </r>
  <r>
    <x v="3"/>
    <n v="10"/>
    <n v="14763"/>
    <n v="16239.300000000001"/>
    <n v="147630"/>
    <n v="162393"/>
  </r>
  <r>
    <x v="0"/>
    <n v="6"/>
    <n v="27039.850000000002"/>
    <n v="30338.711700000007"/>
    <n v="162239.1"/>
    <n v="182032.27020000003"/>
  </r>
  <r>
    <x v="1"/>
    <n v="8"/>
    <n v="27039.850000000002"/>
    <n v="30338.711700000007"/>
    <n v="216318.80000000002"/>
    <n v="242709.69360000006"/>
  </r>
  <r>
    <x v="0"/>
    <n v="6"/>
    <n v="20039.850000000002"/>
    <n v="22484.711700000003"/>
    <n v="120239.1"/>
    <n v="134908.27020000003"/>
  </r>
  <r>
    <x v="1"/>
    <n v="8"/>
    <n v="20039.850000000002"/>
    <n v="22484.711700000003"/>
    <n v="160318.80000000002"/>
    <n v="179877.69360000003"/>
  </r>
  <r>
    <x v="1"/>
    <n v="8"/>
    <n v="29243.4"/>
    <n v="32811.094800000006"/>
    <n v="233947.2"/>
    <n v="262488.75840000005"/>
  </r>
  <r>
    <x v="3"/>
    <n v="10"/>
    <n v="29243.4"/>
    <n v="32811.094800000006"/>
    <n v="292434"/>
    <n v="328110.94800000009"/>
  </r>
  <r>
    <x v="1"/>
    <n v="8"/>
    <n v="20843.400000000001"/>
    <n v="23386.294800000007"/>
    <n v="166747.20000000001"/>
    <n v="187090.35840000006"/>
  </r>
  <r>
    <x v="3"/>
    <n v="10"/>
    <n v="20843.400000000001"/>
    <n v="23386.294800000007"/>
    <n v="208434"/>
    <n v="233862.94800000006"/>
  </r>
  <r>
    <x v="0"/>
    <n v="16"/>
    <n v="27039.850000000002"/>
    <n v="30338.711700000007"/>
    <n v="432637.60000000003"/>
    <n v="485419.38720000011"/>
  </r>
  <r>
    <x v="1"/>
    <n v="4"/>
    <n v="27039.850000000002"/>
    <n v="30338.711700000007"/>
    <n v="108159.40000000001"/>
    <n v="121354.84680000003"/>
  </r>
  <r>
    <x v="0"/>
    <n v="16"/>
    <n v="20039.850000000002"/>
    <n v="22484.711700000003"/>
    <n v="320637.60000000003"/>
    <n v="359755.38720000006"/>
  </r>
  <r>
    <x v="1"/>
    <n v="4"/>
    <n v="20039.850000000002"/>
    <n v="22484.711700000003"/>
    <n v="80159.400000000009"/>
    <n v="89938.846800000014"/>
  </r>
  <r>
    <x v="0"/>
    <n v="4"/>
    <n v="29243.4"/>
    <n v="32811.094800000006"/>
    <n v="116973.6"/>
    <n v="131244.37920000002"/>
  </r>
  <r>
    <x v="1"/>
    <n v="4"/>
    <n v="29243.4"/>
    <n v="32811.094800000006"/>
    <n v="116973.6"/>
    <n v="131244.37920000002"/>
  </r>
  <r>
    <x v="3"/>
    <n v="10"/>
    <n v="29243.4"/>
    <n v="32811.094800000006"/>
    <n v="292434"/>
    <n v="328110.94800000009"/>
  </r>
  <r>
    <x v="0"/>
    <n v="4"/>
    <n v="20843.400000000001"/>
    <n v="23386.294800000007"/>
    <n v="83373.600000000006"/>
    <n v="93545.179200000028"/>
  </r>
  <r>
    <x v="1"/>
    <n v="4"/>
    <n v="20843.400000000001"/>
    <n v="23386.294800000007"/>
    <n v="83373.600000000006"/>
    <n v="93545.179200000028"/>
  </r>
  <r>
    <x v="3"/>
    <n v="10"/>
    <n v="20843.400000000001"/>
    <n v="23386.294800000007"/>
    <n v="208434"/>
    <n v="233862.94800000006"/>
  </r>
  <r>
    <x v="0"/>
    <n v="40"/>
    <n v="25875"/>
    <n v="28462.500000000004"/>
    <n v="1035000"/>
    <n v="1138500.0000000002"/>
  </r>
  <r>
    <x v="1"/>
    <n v="30"/>
    <n v="25875"/>
    <n v="28462.500000000004"/>
    <n v="776250"/>
    <n v="853875.00000000012"/>
  </r>
  <r>
    <x v="1"/>
    <n v="10"/>
    <n v="17900"/>
    <n v="19690"/>
    <n v="179000"/>
    <n v="196900"/>
  </r>
  <r>
    <x v="1"/>
    <n v="10"/>
    <n v="24240"/>
    <n v="26664.000000000004"/>
    <n v="242400"/>
    <n v="266640.00000000006"/>
  </r>
  <r>
    <x v="0"/>
    <n v="20"/>
    <n v="34596"/>
    <n v="38055.600000000006"/>
    <n v="691920"/>
    <n v="761112.00000000012"/>
  </r>
  <r>
    <x v="1"/>
    <n v="10"/>
    <n v="34596"/>
    <n v="38055.600000000006"/>
    <n v="345960"/>
    <n v="380556.00000000006"/>
  </r>
  <r>
    <x v="1"/>
    <n v="4"/>
    <n v="72819.3"/>
    <n v="81703.254600000015"/>
    <n v="291277.2"/>
    <n v="326813.01840000006"/>
  </r>
  <r>
    <x v="1"/>
    <n v="4"/>
    <n v="82819.3"/>
    <n v="92923.254600000015"/>
    <n v="331277.2"/>
    <n v="371693.01840000006"/>
  </r>
  <r>
    <x v="2"/>
    <n v="4"/>
    <n v="61873"/>
    <n v="68060.3"/>
    <n v="247492"/>
    <n v="272241.2"/>
  </r>
  <r>
    <x v="1"/>
    <n v="10"/>
    <n v="136499.4"/>
    <n v="153152.32680000001"/>
    <n v="1364994"/>
    <n v="1531523.2680000002"/>
  </r>
  <r>
    <x v="1"/>
    <n v="10"/>
    <n v="147062.04999999999"/>
    <n v="165003.6201"/>
    <n v="1470620.5"/>
    <n v="1650036.2009999999"/>
  </r>
  <r>
    <x v="3"/>
    <n v="10"/>
    <n v="147062.04999999999"/>
    <n v="165003.6201"/>
    <n v="1470620.5"/>
    <n v="1650036.2009999999"/>
  </r>
  <r>
    <x v="3"/>
    <n v="10"/>
    <n v="81956.800000000003"/>
    <n v="91955.529600000009"/>
    <n v="819568"/>
    <n v="919555.29600000009"/>
  </r>
  <r>
    <x v="1"/>
    <n v="2"/>
    <n v="115768"/>
    <n v="127344.80000000002"/>
    <n v="231536"/>
    <n v="254689.60000000003"/>
  </r>
  <r>
    <x v="2"/>
    <n v="4"/>
    <n v="70745.100000000006"/>
    <n v="79376.002200000017"/>
    <n v="282980.40000000002"/>
    <n v="317504.00880000007"/>
  </r>
  <r>
    <x v="1"/>
    <n v="2"/>
    <n v="125354"/>
    <n v="137889.40000000002"/>
    <n v="250708"/>
    <n v="275778.80000000005"/>
  </r>
  <r>
    <x v="3"/>
    <n v="10"/>
    <n v="125354"/>
    <n v="137889.40000000002"/>
    <n v="1253540"/>
    <n v="1378894.0000000002"/>
  </r>
  <r>
    <x v="3"/>
    <n v="10"/>
    <n v="81956.800000000003"/>
    <n v="91955.529600000009"/>
    <n v="819568"/>
    <n v="919555.29600000009"/>
  </r>
  <r>
    <x v="1"/>
    <n v="8"/>
    <n v="101099.40000000001"/>
    <n v="113433.52680000002"/>
    <n v="808795.20000000007"/>
    <n v="907468.21440000017"/>
  </r>
  <r>
    <x v="2"/>
    <n v="6"/>
    <n v="61873"/>
    <n v="68060.3"/>
    <n v="371238"/>
    <n v="408361.80000000005"/>
  </r>
  <r>
    <x v="1"/>
    <n v="8"/>
    <n v="109562.05"/>
    <n v="122928.62010000003"/>
    <n v="876496.4"/>
    <n v="983428.96080000023"/>
  </r>
  <r>
    <x v="3"/>
    <n v="10"/>
    <n v="109562.05"/>
    <n v="122928.62010000003"/>
    <n v="1095620.5"/>
    <n v="1229286.2010000004"/>
  </r>
  <r>
    <x v="2"/>
    <n v="6"/>
    <n v="68060"/>
    <n v="74866"/>
    <n v="408360"/>
    <n v="449196"/>
  </r>
  <r>
    <x v="3"/>
    <n v="10"/>
    <n v="68060"/>
    <n v="74866"/>
    <n v="680600"/>
    <n v="748660"/>
  </r>
  <r>
    <x v="0"/>
    <n v="8"/>
    <n v="136299.4"/>
    <n v="152927.92680000002"/>
    <n v="1090395.2"/>
    <n v="1223423.4144000001"/>
  </r>
  <r>
    <x v="1"/>
    <n v="4"/>
    <n v="136299.4"/>
    <n v="152927.92680000002"/>
    <n v="545197.6"/>
    <n v="611711.70720000006"/>
  </r>
  <r>
    <x v="0"/>
    <n v="8"/>
    <n v="70745.100000000006"/>
    <n v="79376.002200000017"/>
    <n v="565960.80000000005"/>
    <n v="635008.01760000014"/>
  </r>
  <r>
    <x v="0"/>
    <n v="8"/>
    <n v="146862.04999999999"/>
    <n v="164779.22010000001"/>
    <n v="1174896.3999999999"/>
    <n v="1318233.7608"/>
  </r>
  <r>
    <x v="1"/>
    <n v="4"/>
    <n v="146862.04999999999"/>
    <n v="164779.22010000001"/>
    <n v="587448.19999999995"/>
    <n v="659116.88040000002"/>
  </r>
  <r>
    <x v="3"/>
    <n v="10"/>
    <n v="146862.04999999999"/>
    <n v="164779.22010000001"/>
    <n v="1468620.5"/>
    <n v="1647792.2010000001"/>
  </r>
  <r>
    <x v="0"/>
    <n v="40"/>
    <n v="81956.800000000003"/>
    <n v="91955.529600000009"/>
    <n v="3278272"/>
    <n v="3678221.1840000004"/>
  </r>
  <r>
    <x v="3"/>
    <n v="10"/>
    <n v="81956.800000000003"/>
    <n v="91955.529600000009"/>
    <n v="819568"/>
    <n v="919555.29600000009"/>
  </r>
  <r>
    <x v="0"/>
    <n v="4"/>
    <n v="101099.40000000001"/>
    <n v="113433.52680000002"/>
    <n v="404397.60000000003"/>
    <n v="453734.10720000009"/>
  </r>
  <r>
    <x v="1"/>
    <n v="4"/>
    <n v="101099.40000000001"/>
    <n v="113433.52680000002"/>
    <n v="404397.60000000003"/>
    <n v="453734.10720000009"/>
  </r>
  <r>
    <x v="0"/>
    <n v="4"/>
    <n v="61873"/>
    <n v="68060.3"/>
    <n v="247492"/>
    <n v="272241.2"/>
  </r>
  <r>
    <x v="1"/>
    <n v="4"/>
    <n v="109562.05"/>
    <n v="122928.62010000003"/>
    <n v="438248.2"/>
    <n v="491714.48040000012"/>
  </r>
  <r>
    <x v="3"/>
    <n v="10"/>
    <n v="109562.05"/>
    <n v="122928.62010000003"/>
    <n v="1095620.5"/>
    <n v="1229286.2010000004"/>
  </r>
  <r>
    <x v="3"/>
    <n v="10"/>
    <n v="68060"/>
    <n v="74866"/>
    <n v="680600"/>
    <n v="748660"/>
  </r>
  <r>
    <x v="2"/>
    <n v="2"/>
    <n v="141710.9"/>
    <n v="158999.6298"/>
    <n v="283421.8"/>
    <n v="317999.25959999999"/>
  </r>
  <r>
    <x v="1"/>
    <n v="4"/>
    <n v="520019.5"/>
    <n v="583461.87900000007"/>
    <n v="2080078"/>
    <n v="2333847.5160000003"/>
  </r>
  <r>
    <x v="2"/>
    <n v="4"/>
    <n v="141710.9"/>
    <n v="158999.6298"/>
    <n v="566843.6"/>
    <n v="635998.51919999998"/>
  </r>
  <r>
    <x v="2"/>
    <n v="2"/>
    <n v="141710.9"/>
    <n v="158999.6298"/>
    <n v="283421.8"/>
    <n v="317999.25959999999"/>
  </r>
  <r>
    <x v="1"/>
    <n v="4"/>
    <n v="197914"/>
    <n v="217705.40000000002"/>
    <n v="791656"/>
    <n v="870821.60000000009"/>
  </r>
  <r>
    <x v="0"/>
    <n v="50"/>
    <n v="190486"/>
    <n v="209534.6"/>
    <n v="9524300"/>
    <n v="10476730"/>
  </r>
  <r>
    <x v="1"/>
    <n v="4"/>
    <n v="190486"/>
    <n v="209534.6"/>
    <n v="761944"/>
    <n v="838138.4"/>
  </r>
  <r>
    <x v="3"/>
    <n v="48"/>
    <n v="190486"/>
    <n v="209534.6"/>
    <n v="9143328"/>
    <n v="10057660.800000001"/>
  </r>
  <r>
    <x v="0"/>
    <n v="50"/>
    <n v="97450"/>
    <n v="107195.00000000001"/>
    <n v="4872500"/>
    <n v="5359750.0000000009"/>
  </r>
  <r>
    <x v="3"/>
    <n v="48"/>
    <n v="97450"/>
    <n v="107195.00000000001"/>
    <n v="4677600"/>
    <n v="5145360.0000000009"/>
  </r>
  <r>
    <x v="0"/>
    <n v="20"/>
    <n v="178089"/>
    <n v="195897.90000000002"/>
    <n v="3561780"/>
    <n v="3917958.0000000005"/>
  </r>
  <r>
    <x v="1"/>
    <n v="8"/>
    <n v="178089"/>
    <n v="195897.90000000002"/>
    <n v="1424712"/>
    <n v="1567183.2000000002"/>
  </r>
  <r>
    <x v="3"/>
    <n v="96"/>
    <n v="178089"/>
    <n v="195897.90000000002"/>
    <n v="17096544"/>
    <n v="18806198.400000002"/>
  </r>
  <r>
    <x v="0"/>
    <n v="20"/>
    <n v="98595"/>
    <n v="108454.50000000001"/>
    <n v="1971900"/>
    <n v="2169090.0000000005"/>
  </r>
  <r>
    <x v="2"/>
    <n v="8"/>
    <n v="98595"/>
    <n v="108454.50000000001"/>
    <n v="788760"/>
    <n v="867636.00000000012"/>
  </r>
  <r>
    <x v="3"/>
    <n v="96"/>
    <n v="98595"/>
    <n v="108454.50000000001"/>
    <n v="9465120"/>
    <n v="10411632.000000002"/>
  </r>
  <r>
    <x v="0"/>
    <n v="8"/>
    <n v="135707.34999999998"/>
    <n v="152263.64669999998"/>
    <n v="1085658.7999999998"/>
    <n v="1218109.1735999999"/>
  </r>
  <r>
    <x v="1"/>
    <n v="4"/>
    <n v="135707.34999999998"/>
    <n v="152263.64669999998"/>
    <n v="542829.39999999991"/>
    <n v="609054.58679999993"/>
  </r>
  <r>
    <x v="0"/>
    <n v="8"/>
    <n v="81329"/>
    <n v="89461.900000000009"/>
    <n v="650632"/>
    <n v="715695.20000000007"/>
  </r>
  <r>
    <x v="0"/>
    <n v="8"/>
    <n v="153708.69999999998"/>
    <n v="172461.16139999998"/>
    <n v="1229669.5999999999"/>
    <n v="1379689.2911999999"/>
  </r>
  <r>
    <x v="1"/>
    <n v="4"/>
    <n v="153708.69999999998"/>
    <n v="172461.16139999998"/>
    <n v="614834.79999999993"/>
    <n v="689844.64559999993"/>
  </r>
  <r>
    <x v="3"/>
    <n v="10"/>
    <n v="153708.69999999998"/>
    <n v="172461.16139999998"/>
    <n v="1537086.9999999998"/>
    <n v="1724611.6139999998"/>
  </r>
  <r>
    <x v="0"/>
    <n v="8"/>
    <n v="89461"/>
    <n v="98407.1"/>
    <n v="715688"/>
    <n v="787256.8"/>
  </r>
  <r>
    <x v="2"/>
    <n v="2"/>
    <n v="89461"/>
    <n v="98407.1"/>
    <n v="178922"/>
    <n v="196814.2"/>
  </r>
  <r>
    <x v="3"/>
    <n v="10"/>
    <n v="89461"/>
    <n v="98407.1"/>
    <n v="894610"/>
    <n v="984071"/>
  </r>
  <r>
    <x v="1"/>
    <n v="4"/>
    <n v="94751"/>
    <n v="104226.1"/>
    <n v="379004"/>
    <n v="416904.4"/>
  </r>
  <r>
    <x v="1"/>
    <n v="4"/>
    <n v="102883"/>
    <n v="113171.3"/>
    <n v="411532"/>
    <n v="452685.2"/>
  </r>
  <r>
    <x v="3"/>
    <n v="20"/>
    <n v="102883"/>
    <n v="113171.3"/>
    <n v="2057660"/>
    <n v="2263426"/>
  </r>
  <r>
    <x v="1"/>
    <n v="4"/>
    <n v="101000"/>
    <n v="111100.00000000001"/>
    <n v="404000"/>
    <n v="444400.00000000006"/>
  </r>
  <r>
    <x v="3"/>
    <n v="10"/>
    <n v="101000"/>
    <n v="111100.00000000001"/>
    <n v="1010000"/>
    <n v="1111000.0000000002"/>
  </r>
  <r>
    <x v="1"/>
    <n v="4"/>
    <n v="103217"/>
    <n v="113538.70000000001"/>
    <n v="412868"/>
    <n v="454154.80000000005"/>
  </r>
  <r>
    <x v="0"/>
    <n v="60"/>
    <n v="175937"/>
    <n v="193530.7"/>
    <n v="10556220"/>
    <n v="11611842"/>
  </r>
  <r>
    <x v="1"/>
    <n v="20"/>
    <n v="175937"/>
    <n v="193530.7"/>
    <n v="3518740"/>
    <n v="3870614"/>
  </r>
  <r>
    <x v="3"/>
    <n v="24"/>
    <n v="175937"/>
    <n v="193530.7"/>
    <n v="4222488"/>
    <n v="4644736.8000000007"/>
  </r>
  <r>
    <x v="0"/>
    <n v="60"/>
    <n v="102750"/>
    <n v="113025.00000000001"/>
    <n v="6165000"/>
    <n v="6781500.0000000009"/>
  </r>
  <r>
    <x v="3"/>
    <n v="24"/>
    <n v="102750"/>
    <n v="113025.00000000001"/>
    <n v="2466000"/>
    <n v="2712600.0000000005"/>
  </r>
  <r>
    <x v="0"/>
    <n v="60"/>
    <n v="186212"/>
    <n v="204833.2"/>
    <n v="11172720"/>
    <n v="12289992"/>
  </r>
  <r>
    <x v="1"/>
    <n v="16"/>
    <n v="186212"/>
    <n v="204833.2"/>
    <n v="2979392"/>
    <n v="3277331.2"/>
  </r>
  <r>
    <x v="3"/>
    <n v="24"/>
    <n v="186212"/>
    <n v="204833.2"/>
    <n v="4469088"/>
    <n v="4915996.8000000007"/>
  </r>
  <r>
    <x v="0"/>
    <n v="60"/>
    <n v="113025"/>
    <n v="124327.50000000001"/>
    <n v="6781500"/>
    <n v="7459650.0000000009"/>
  </r>
  <r>
    <x v="2"/>
    <n v="16"/>
    <n v="113025"/>
    <n v="124327.50000000001"/>
    <n v="1808400"/>
    <n v="1989240.0000000002"/>
  </r>
  <r>
    <x v="3"/>
    <n v="24"/>
    <n v="113025"/>
    <n v="124327.50000000001"/>
    <n v="2712600"/>
    <n v="2983860.0000000005"/>
  </r>
  <r>
    <x v="0"/>
    <n v="16"/>
    <n v="172707.34999999998"/>
    <n v="193777.64669999998"/>
    <n v="2763317.5999999996"/>
    <n v="3100442.3471999997"/>
  </r>
  <r>
    <x v="1"/>
    <n v="4"/>
    <n v="172707.34999999998"/>
    <n v="193777.64669999998"/>
    <n v="690829.39999999991"/>
    <n v="775110.58679999993"/>
  </r>
  <r>
    <x v="0"/>
    <n v="16"/>
    <n v="87561"/>
    <n v="96317.1"/>
    <n v="1400976"/>
    <n v="1541073.6"/>
  </r>
  <r>
    <x v="2"/>
    <n v="4"/>
    <n v="87561"/>
    <n v="96317.1"/>
    <n v="350244"/>
    <n v="385268.4"/>
  </r>
  <r>
    <x v="1"/>
    <n v="4"/>
    <n v="188708.69999999998"/>
    <n v="211731.16139999998"/>
    <n v="754834.79999999993"/>
    <n v="846924.64559999993"/>
  </r>
  <r>
    <x v="3"/>
    <n v="10"/>
    <n v="188708.69999999998"/>
    <n v="211731.16139999998"/>
    <n v="1887086.9999999998"/>
    <n v="2117311.6140000001"/>
  </r>
  <r>
    <x v="3"/>
    <n v="10"/>
    <n v="96317"/>
    <n v="105948.70000000001"/>
    <n v="963170"/>
    <n v="1059487"/>
  </r>
  <r>
    <x v="1"/>
    <n v="4"/>
    <n v="172707.34999999998"/>
    <n v="193777.64669999998"/>
    <n v="690829.39999999991"/>
    <n v="775110.58679999993"/>
  </r>
  <r>
    <x v="3"/>
    <n v="10"/>
    <n v="172707.34999999998"/>
    <n v="193777.64669999998"/>
    <n v="1727073.4999999998"/>
    <n v="1937776.4669999997"/>
  </r>
  <r>
    <x v="1"/>
    <n v="4"/>
    <n v="188708.69999999998"/>
    <n v="211731.16139999998"/>
    <n v="754834.79999999993"/>
    <n v="846924.64559999993"/>
  </r>
  <r>
    <x v="0"/>
    <n v="8"/>
    <n v="172707.34999999998"/>
    <n v="193777.64669999998"/>
    <n v="1381658.7999999998"/>
    <n v="1550221.1735999999"/>
  </r>
  <r>
    <x v="1"/>
    <n v="4"/>
    <n v="172707.34999999998"/>
    <n v="193777.64669999998"/>
    <n v="690829.39999999991"/>
    <n v="775110.58679999993"/>
  </r>
  <r>
    <x v="0"/>
    <n v="8"/>
    <n v="87561"/>
    <n v="96317.1"/>
    <n v="700488"/>
    <n v="770536.8"/>
  </r>
  <r>
    <x v="0"/>
    <n v="8"/>
    <n v="188708.69999999998"/>
    <n v="211731.16139999998"/>
    <n v="1509669.5999999999"/>
    <n v="1693849.2911999999"/>
  </r>
  <r>
    <x v="1"/>
    <n v="4"/>
    <n v="188708.69999999998"/>
    <n v="211731.16139999998"/>
    <n v="754834.79999999993"/>
    <n v="846924.64559999993"/>
  </r>
  <r>
    <x v="0"/>
    <n v="8"/>
    <n v="96317"/>
    <n v="105948.70000000001"/>
    <n v="770536"/>
    <n v="847589.60000000009"/>
  </r>
  <r>
    <x v="1"/>
    <n v="4"/>
    <n v="135707.34999999998"/>
    <n v="152263.64669999998"/>
    <n v="542829.39999999991"/>
    <n v="609054.58679999993"/>
  </r>
  <r>
    <x v="3"/>
    <n v="2"/>
    <n v="135707.34999999998"/>
    <n v="152263.64669999998"/>
    <n v="271414.69999999995"/>
    <n v="304527.29339999997"/>
  </r>
  <r>
    <x v="3"/>
    <n v="2"/>
    <n v="81329"/>
    <n v="89461.900000000009"/>
    <n v="162658"/>
    <n v="178923.80000000002"/>
  </r>
  <r>
    <x v="1"/>
    <n v="4"/>
    <n v="151708.69999999998"/>
    <n v="170217.16139999998"/>
    <n v="606834.79999999993"/>
    <n v="680868.64559999993"/>
  </r>
  <r>
    <x v="0"/>
    <n v="20"/>
    <n v="88530"/>
    <n v="97383.000000000015"/>
    <n v="1770600"/>
    <n v="1947660.0000000002"/>
  </r>
  <r>
    <x v="1"/>
    <n v="8"/>
    <n v="88530"/>
    <n v="97383.000000000015"/>
    <n v="708240"/>
    <n v="779064.00000000012"/>
  </r>
  <r>
    <x v="3"/>
    <n v="10"/>
    <n v="88530"/>
    <n v="97383.000000000015"/>
    <n v="885300"/>
    <n v="973830.00000000012"/>
  </r>
  <r>
    <x v="0"/>
    <n v="20"/>
    <n v="69450"/>
    <n v="76395"/>
    <n v="1389000"/>
    <n v="1527900"/>
  </r>
  <r>
    <x v="3"/>
    <n v="10"/>
    <n v="69450"/>
    <n v="76395"/>
    <n v="694500"/>
    <n v="763950"/>
  </r>
  <r>
    <x v="0"/>
    <n v="20"/>
    <n v="89675"/>
    <n v="98642.500000000015"/>
    <n v="1793500"/>
    <n v="1972850.0000000002"/>
  </r>
  <r>
    <x v="1"/>
    <n v="4"/>
    <n v="89675"/>
    <n v="98642.500000000015"/>
    <n v="358700"/>
    <n v="394570.00000000006"/>
  </r>
  <r>
    <x v="3"/>
    <n v="10"/>
    <n v="89675"/>
    <n v="98642.500000000015"/>
    <n v="896750"/>
    <n v="986425.00000000012"/>
  </r>
  <r>
    <x v="0"/>
    <n v="20"/>
    <n v="70595"/>
    <n v="77654.5"/>
    <n v="1411900"/>
    <n v="1553090"/>
  </r>
  <r>
    <x v="3"/>
    <n v="10"/>
    <n v="70595"/>
    <n v="77654.5"/>
    <n v="705950"/>
    <n v="776545"/>
  </r>
  <r>
    <x v="1"/>
    <n v="4"/>
    <n v="135707.34999999998"/>
    <n v="152263.64669999998"/>
    <n v="542829.39999999991"/>
    <n v="609054.58679999993"/>
  </r>
  <r>
    <x v="1"/>
    <n v="4"/>
    <n v="151708.69999999998"/>
    <n v="170217.16139999998"/>
    <n v="606834.79999999993"/>
    <n v="680868.64559999993"/>
  </r>
  <r>
    <x v="3"/>
    <n v="10"/>
    <n v="151708.69999999998"/>
    <n v="170217.16139999998"/>
    <n v="1517086.9999999998"/>
    <n v="1702171.6139999998"/>
  </r>
  <r>
    <x v="3"/>
    <n v="10"/>
    <n v="89461"/>
    <n v="98407.1"/>
    <n v="894610"/>
    <n v="984071"/>
  </r>
  <r>
    <x v="0"/>
    <n v="8"/>
    <n v="135707.34999999998"/>
    <n v="152263.64669999998"/>
    <n v="1085658.7999999998"/>
    <n v="1218109.1735999999"/>
  </r>
  <r>
    <x v="1"/>
    <n v="4"/>
    <n v="135707.34999999998"/>
    <n v="152263.64669999998"/>
    <n v="542829.39999999991"/>
    <n v="609054.58679999993"/>
  </r>
  <r>
    <x v="0"/>
    <n v="8"/>
    <n v="81329"/>
    <n v="89461.900000000009"/>
    <n v="650632"/>
    <n v="715695.20000000007"/>
  </r>
  <r>
    <x v="0"/>
    <n v="8"/>
    <n v="151708.69999999998"/>
    <n v="170217.16139999998"/>
    <n v="1213669.5999999999"/>
    <n v="1361737.2911999999"/>
  </r>
  <r>
    <x v="1"/>
    <n v="4"/>
    <n v="151708.69999999998"/>
    <n v="170217.16139999998"/>
    <n v="606834.79999999993"/>
    <n v="680868.64559999993"/>
  </r>
  <r>
    <x v="3"/>
    <n v="10"/>
    <n v="151708.69999999998"/>
    <n v="170217.16139999998"/>
    <n v="1517086.9999999998"/>
    <n v="1702171.6139999998"/>
  </r>
  <r>
    <x v="0"/>
    <n v="8"/>
    <n v="89461"/>
    <n v="98407.1"/>
    <n v="715688"/>
    <n v="787256.8"/>
  </r>
  <r>
    <x v="3"/>
    <n v="10"/>
    <n v="89461"/>
    <n v="98407.1"/>
    <n v="894610"/>
    <n v="984071"/>
  </r>
  <r>
    <x v="1"/>
    <n v="4"/>
    <n v="101895"/>
    <n v="114326.19000000002"/>
    <n v="407580"/>
    <n v="457304.76000000007"/>
  </r>
  <r>
    <x v="3"/>
    <n v="10"/>
    <n v="101895"/>
    <n v="114326.19000000002"/>
    <n v="1018950"/>
    <n v="1143261.9000000001"/>
  </r>
  <r>
    <x v="1"/>
    <n v="4"/>
    <n v="112687.3"/>
    <n v="126435.15060000001"/>
    <n v="450749.2"/>
    <n v="505740.60240000003"/>
  </r>
  <r>
    <x v="0"/>
    <n v="6"/>
    <n v="83431"/>
    <n v="91774.1"/>
    <n v="500586"/>
    <n v="550644.60000000009"/>
  </r>
  <r>
    <x v="1"/>
    <n v="4"/>
    <n v="83431"/>
    <n v="91774.1"/>
    <n v="333724"/>
    <n v="367096.4"/>
  </r>
  <r>
    <x v="0"/>
    <n v="6"/>
    <n v="61873"/>
    <n v="68060.3"/>
    <n v="371238"/>
    <n v="408361.80000000005"/>
  </r>
  <r>
    <x v="0"/>
    <n v="6"/>
    <n v="174992"/>
    <n v="192491.2"/>
    <n v="1049952"/>
    <n v="1154947.2000000002"/>
  </r>
  <r>
    <x v="1"/>
    <n v="4"/>
    <n v="174992"/>
    <n v="192491.2"/>
    <n v="699968"/>
    <n v="769964.8"/>
  </r>
  <r>
    <x v="0"/>
    <n v="6"/>
    <n v="115768"/>
    <n v="127344.80000000002"/>
    <n v="694608"/>
    <n v="764068.8"/>
  </r>
  <r>
    <x v="1"/>
    <n v="4"/>
    <n v="115768"/>
    <n v="127344.80000000002"/>
    <n v="463072"/>
    <n v="509379.20000000007"/>
  </r>
  <r>
    <x v="0"/>
    <n v="6"/>
    <n v="95861"/>
    <n v="105447.1"/>
    <n v="575166"/>
    <n v="632682.60000000009"/>
  </r>
  <r>
    <x v="0"/>
    <n v="6"/>
    <n v="182620.4"/>
    <n v="204900.0888"/>
    <n v="1095722.3999999999"/>
    <n v="1229400.5327999999"/>
  </r>
  <r>
    <x v="1"/>
    <n v="4"/>
    <n v="182620.4"/>
    <n v="204900.0888"/>
    <n v="730481.6"/>
    <n v="819600.35519999999"/>
  </r>
  <r>
    <x v="0"/>
    <n v="6"/>
    <n v="104450"/>
    <n v="114895.00000000001"/>
    <n v="626700"/>
    <n v="689370.00000000012"/>
  </r>
  <r>
    <x v="0"/>
    <n v="6"/>
    <n v="162210"/>
    <n v="178431"/>
    <n v="973260"/>
    <n v="1070586"/>
  </r>
  <r>
    <x v="1"/>
    <n v="4"/>
    <n v="162210"/>
    <n v="178431"/>
    <n v="648840"/>
    <n v="713724"/>
  </r>
  <r>
    <x v="0"/>
    <n v="6"/>
    <n v="107595"/>
    <n v="118354.50000000001"/>
    <n v="645570"/>
    <n v="710127.00000000012"/>
  </r>
  <r>
    <x v="0"/>
    <n v="20"/>
    <n v="190486"/>
    <n v="209534.6"/>
    <n v="3809720"/>
    <n v="4190692"/>
  </r>
  <r>
    <x v="1"/>
    <n v="4"/>
    <n v="190486"/>
    <n v="209534.6"/>
    <n v="761944"/>
    <n v="838138.4"/>
  </r>
  <r>
    <x v="0"/>
    <n v="20"/>
    <n v="97450"/>
    <n v="107195.00000000001"/>
    <n v="1949000"/>
    <n v="2143900.0000000005"/>
  </r>
  <r>
    <x v="0"/>
    <n v="20"/>
    <n v="178089"/>
    <n v="195897.90000000002"/>
    <n v="3561780"/>
    <n v="3917958.0000000005"/>
  </r>
  <r>
    <x v="1"/>
    <n v="4"/>
    <n v="178089"/>
    <n v="195897.90000000002"/>
    <n v="712356"/>
    <n v="783591.60000000009"/>
  </r>
  <r>
    <x v="0"/>
    <n v="20"/>
    <n v="98595"/>
    <n v="108454.50000000001"/>
    <n v="1971900"/>
    <n v="2169090.0000000005"/>
  </r>
  <r>
    <x v="0"/>
    <n v="10"/>
    <n v="230086"/>
    <n v="253094.60000000003"/>
    <n v="2300860"/>
    <n v="2530946.0000000005"/>
  </r>
  <r>
    <x v="1"/>
    <n v="4"/>
    <n v="230086"/>
    <n v="253094.60000000003"/>
    <n v="920344"/>
    <n v="1012378.4000000001"/>
  </r>
  <r>
    <x v="0"/>
    <n v="10"/>
    <n v="97450"/>
    <n v="107195.00000000001"/>
    <n v="974500"/>
    <n v="1071950.0000000002"/>
  </r>
  <r>
    <x v="0"/>
    <n v="10"/>
    <n v="217689"/>
    <n v="239457.90000000002"/>
    <n v="2176890"/>
    <n v="2394579"/>
  </r>
  <r>
    <x v="1"/>
    <n v="4"/>
    <n v="217689"/>
    <n v="239457.90000000002"/>
    <n v="870756"/>
    <n v="957831.60000000009"/>
  </r>
  <r>
    <x v="0"/>
    <n v="10"/>
    <n v="98595"/>
    <n v="108454.50000000001"/>
    <n v="985950"/>
    <n v="1084545.0000000002"/>
  </r>
  <r>
    <x v="0"/>
    <n v="10"/>
    <n v="196744"/>
    <n v="216418.40000000002"/>
    <n v="1967440"/>
    <n v="2164184"/>
  </r>
  <r>
    <x v="1"/>
    <n v="4"/>
    <n v="196744"/>
    <n v="216418.40000000002"/>
    <n v="786976"/>
    <n v="865673.60000000009"/>
  </r>
  <r>
    <x v="0"/>
    <n v="10"/>
    <n v="97450"/>
    <n v="107195.00000000001"/>
    <n v="974500"/>
    <n v="1071950.0000000002"/>
  </r>
  <r>
    <x v="0"/>
    <n v="10"/>
    <n v="197889"/>
    <n v="217677.90000000002"/>
    <n v="1978890"/>
    <n v="2176779"/>
  </r>
  <r>
    <x v="1"/>
    <n v="4"/>
    <n v="197889"/>
    <n v="217677.90000000002"/>
    <n v="791556"/>
    <n v="870711.60000000009"/>
  </r>
  <r>
    <x v="0"/>
    <n v="10"/>
    <n v="98595"/>
    <n v="108454.50000000001"/>
    <n v="985950"/>
    <n v="1084545.0000000002"/>
  </r>
  <r>
    <x v="0"/>
    <n v="10"/>
    <n v="176944"/>
    <n v="194638.40000000002"/>
    <n v="1769440"/>
    <n v="1946384.0000000002"/>
  </r>
  <r>
    <x v="1"/>
    <n v="4"/>
    <n v="176944"/>
    <n v="194638.40000000002"/>
    <n v="707776"/>
    <n v="778553.60000000009"/>
  </r>
  <r>
    <x v="0"/>
    <n v="10"/>
    <n v="97450"/>
    <n v="107195.00000000001"/>
    <n v="974500"/>
    <n v="1071950.0000000002"/>
  </r>
  <r>
    <x v="0"/>
    <n v="10"/>
    <n v="178089"/>
    <n v="195897.90000000002"/>
    <n v="1780890"/>
    <n v="1958979.0000000002"/>
  </r>
  <r>
    <x v="1"/>
    <n v="4"/>
    <n v="178089"/>
    <n v="195897.90000000002"/>
    <n v="712356"/>
    <n v="783591.60000000009"/>
  </r>
  <r>
    <x v="0"/>
    <n v="10"/>
    <n v="98595"/>
    <n v="108454.50000000001"/>
    <n v="985950"/>
    <n v="1084545.0000000002"/>
  </r>
  <r>
    <x v="0"/>
    <n v="10"/>
    <n v="175937"/>
    <n v="193530.7"/>
    <n v="1759370"/>
    <n v="1935307"/>
  </r>
  <r>
    <x v="1"/>
    <n v="20"/>
    <n v="175937"/>
    <n v="193530.7"/>
    <n v="3518740"/>
    <n v="3870614"/>
  </r>
  <r>
    <x v="0"/>
    <n v="10"/>
    <n v="102750"/>
    <n v="113025.00000000001"/>
    <n v="1027500"/>
    <n v="1130250.0000000002"/>
  </r>
  <r>
    <x v="0"/>
    <n v="10"/>
    <n v="186212"/>
    <n v="204833.2"/>
    <n v="1862120"/>
    <n v="2048332"/>
  </r>
  <r>
    <x v="1"/>
    <n v="16"/>
    <n v="186212"/>
    <n v="204833.2"/>
    <n v="2979392"/>
    <n v="3277331.2"/>
  </r>
  <r>
    <x v="0"/>
    <n v="10"/>
    <n v="113025"/>
    <n v="124327.50000000001"/>
    <n v="1130250"/>
    <n v="1243275.0000000002"/>
  </r>
  <r>
    <x v="1"/>
    <n v="4"/>
    <n v="212870.19999999998"/>
    <n v="238840.36440000002"/>
    <n v="851480.79999999993"/>
    <n v="955361.45760000008"/>
  </r>
  <r>
    <x v="0"/>
    <n v="10"/>
    <n v="88530"/>
    <n v="97383.000000000015"/>
    <n v="885300"/>
    <n v="973830.00000000012"/>
  </r>
  <r>
    <x v="1"/>
    <n v="8"/>
    <n v="88530"/>
    <n v="97383.000000000015"/>
    <n v="708240"/>
    <n v="779064.00000000012"/>
  </r>
  <r>
    <x v="0"/>
    <n v="10"/>
    <n v="69450"/>
    <n v="76395"/>
    <n v="694500"/>
    <n v="7639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3:C9" firstHeaderRow="1" firstDataRow="2" firstDataCol="1"/>
  <pivotFields count="6">
    <pivotField axis="axisRow" compact="0" outline="0" subtotalTop="0" showAll="0" includeNewItemsInFilter="1">
      <items count="5">
        <item x="0"/>
        <item x="2"/>
        <item x="1"/>
        <item x="3"/>
        <item t="default"/>
      </items>
    </pivotField>
    <pivotField compact="0" numFmtId="4" outline="0" subtotalTop="0" showAll="0" includeNewItemsInFilter="1"/>
    <pivotField compact="0" numFmtId="175" outline="0" subtotalTop="0" showAll="0" includeNewItemsInFilter="1"/>
    <pivotField compact="0" numFmtId="2" outline="0" subtotalTop="0" showAll="0" includeNewItemsInFilter="1"/>
    <pivotField dataField="1" compact="0" numFmtId="9" outline="0" subtotalTop="0" showAll="0" includeNewItemsInFilter="1"/>
    <pivotField dataField="1" compact="0" numFmtId="175" outline="0" subtotalTop="0" showAll="0" includeNewItemsInFilter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Monto total adjudicado en pesos uruguayos a valores históricos (sin impuestos)" fld="4" baseField="0" baseItem="0"/>
    <dataField name="Suma de Monto total adjudicado en pesos uruguayos a valores históricos (con impuestos)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activeCell="C12" sqref="C12"/>
    </sheetView>
  </sheetViews>
  <sheetFormatPr baseColWidth="10" defaultRowHeight="12.75"/>
  <cols>
    <col min="1" max="1" width="77" bestFit="1" customWidth="1"/>
    <col min="2" max="2" width="12" style="27" customWidth="1"/>
    <col min="3" max="3" width="16.85546875" customWidth="1"/>
    <col min="4" max="4" width="19.140625" customWidth="1"/>
    <col min="9" max="9" width="16.7109375" customWidth="1"/>
  </cols>
  <sheetData>
    <row r="3" spans="1:9" ht="39" customHeight="1">
      <c r="A3" s="17" t="s">
        <v>90</v>
      </c>
      <c r="B3" s="35"/>
      <c r="G3" s="75" t="s">
        <v>91</v>
      </c>
      <c r="H3" s="75"/>
      <c r="I3" s="34">
        <v>3766000</v>
      </c>
    </row>
    <row r="4" spans="1:9">
      <c r="A4" s="17" t="s">
        <v>2</v>
      </c>
      <c r="B4" s="35" t="s">
        <v>97</v>
      </c>
      <c r="C4" s="33" t="s">
        <v>99</v>
      </c>
      <c r="D4" s="33" t="s">
        <v>100</v>
      </c>
    </row>
    <row r="5" spans="1:9">
      <c r="A5" s="15" t="s">
        <v>15</v>
      </c>
      <c r="B5" s="36">
        <v>88586437.704599991</v>
      </c>
      <c r="C5" s="27">
        <f>GETPIVOTDATA("Monto total adjudicado en pesos uruguayos a valores históricos (con impuestos)",$A$3,"Razón Social","Casa de Galicia IAMC")</f>
        <v>88586437.704599991</v>
      </c>
      <c r="D5" s="27">
        <f>IF(C5&gt;$I$3,C5*0.01,"No Corresponde")</f>
        <v>885864.37704599998</v>
      </c>
    </row>
    <row r="6" spans="1:9">
      <c r="A6" s="18" t="s">
        <v>20</v>
      </c>
      <c r="B6" s="37">
        <v>77079356.199999988</v>
      </c>
      <c r="C6" s="27">
        <f>GETPIVOTDATA("Monto total adjudicado en pesos uruguayos a valores históricos (con impuestos)",$A$3,"Razón Social","Civa S.A.")</f>
        <v>77079356.199999988</v>
      </c>
      <c r="D6" s="27">
        <f>IF(C6&gt;$I$3,C6*0.01,"No Corresponde")</f>
        <v>770793.56199999992</v>
      </c>
    </row>
    <row r="7" spans="1:9">
      <c r="A7" s="18" t="s">
        <v>34</v>
      </c>
      <c r="B7" s="37">
        <v>210374911.99999997</v>
      </c>
      <c r="C7" s="27">
        <f>GETPIVOTDATA("Monto total adjudicado en pesos uruguayos a valores históricos (con impuestos)",$A$3,"Razón Social","Médica Uruguaya CAM")</f>
        <v>210374911.99999997</v>
      </c>
      <c r="D7" s="27">
        <f>IF(C7&gt;$I$3,C7*0.01,"No Corresponde")</f>
        <v>2103749.1199999996</v>
      </c>
    </row>
    <row r="8" spans="1:9">
      <c r="A8" s="18" t="s">
        <v>59</v>
      </c>
      <c r="B8" s="37">
        <v>870821.60000000009</v>
      </c>
      <c r="C8" s="27">
        <f>GETPIVOTDATA("Monto total adjudicado en pesos uruguayos a valores históricos (con impuestos)",$A$3,"Razón Social","Sanatorio Americano S.A.")</f>
        <v>870821.60000000009</v>
      </c>
      <c r="D8" s="27" t="str">
        <f>IF(C8&gt;$I$3,C8*0.01,"No Corresponde")</f>
        <v>No Corresponde</v>
      </c>
    </row>
    <row r="9" spans="1:9">
      <c r="A9" s="19" t="s">
        <v>87</v>
      </c>
      <c r="B9" s="38">
        <v>376911527.50459993</v>
      </c>
      <c r="C9" s="31">
        <f>SUM(C5:C8)</f>
        <v>376911527.50459993</v>
      </c>
    </row>
    <row r="12" spans="1:9">
      <c r="B12" s="32" t="s">
        <v>98</v>
      </c>
      <c r="C12" s="27" t="e">
        <f>GETPIVOTDATA("Monto total adjudicado en pesos uruguayos a valores históricos (con impuestos)",$A$3)-'Consolidado de Precios Vigentes'!#REF!</f>
        <v>#REF!</v>
      </c>
    </row>
  </sheetData>
  <mergeCells count="1"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4"/>
  <sheetViews>
    <sheetView workbookViewId="0"/>
  </sheetViews>
  <sheetFormatPr baseColWidth="10" defaultRowHeight="15"/>
  <cols>
    <col min="1" max="1" width="12.85546875" style="39" customWidth="1"/>
    <col min="2" max="2" width="14.28515625" style="39" customWidth="1"/>
    <col min="3" max="3" width="12" style="39" customWidth="1"/>
    <col min="4" max="4" width="11.42578125" style="39"/>
    <col min="5" max="5" width="13.42578125" style="39" customWidth="1"/>
    <col min="6" max="6" width="13.28515625" style="39" customWidth="1"/>
    <col min="7" max="7" width="13.7109375" style="39" customWidth="1"/>
    <col min="8" max="8" width="15.5703125" style="39" customWidth="1"/>
    <col min="9" max="16384" width="11.42578125" style="39"/>
  </cols>
  <sheetData>
    <row r="7" spans="1:8" ht="15.75" thickBot="1"/>
    <row r="8" spans="1:8" ht="20.25" customHeight="1">
      <c r="A8" s="84" t="s">
        <v>107</v>
      </c>
      <c r="B8" s="85"/>
      <c r="C8" s="85"/>
      <c r="D8" s="85"/>
      <c r="E8" s="85"/>
      <c r="F8" s="85"/>
      <c r="G8" s="85"/>
      <c r="H8" s="86"/>
    </row>
    <row r="9" spans="1:8" ht="6.75" customHeight="1">
      <c r="A9" s="40"/>
      <c r="B9" s="41"/>
      <c r="C9" s="41"/>
      <c r="D9" s="41"/>
      <c r="E9" s="41"/>
      <c r="F9" s="41"/>
      <c r="G9" s="41"/>
      <c r="H9" s="42"/>
    </row>
    <row r="10" spans="1:8" ht="15" customHeight="1">
      <c r="A10" s="87" t="s">
        <v>108</v>
      </c>
      <c r="B10" s="88"/>
      <c r="C10" s="88"/>
      <c r="D10" s="88"/>
      <c r="E10" s="88"/>
      <c r="F10" s="88"/>
      <c r="G10" s="88"/>
      <c r="H10" s="89"/>
    </row>
    <row r="11" spans="1:8" ht="15.75" thickBot="1">
      <c r="A11" s="90"/>
      <c r="B11" s="91"/>
      <c r="C11" s="91"/>
      <c r="D11" s="91"/>
      <c r="E11" s="91"/>
      <c r="F11" s="91"/>
      <c r="G11" s="91"/>
      <c r="H11" s="92"/>
    </row>
    <row r="12" spans="1:8">
      <c r="A12" s="43"/>
      <c r="B12" s="44"/>
      <c r="C12" s="44"/>
      <c r="D12" s="44"/>
      <c r="E12" s="44"/>
      <c r="F12" s="44"/>
      <c r="G12" s="44"/>
      <c r="H12" s="45"/>
    </row>
    <row r="13" spans="1:8" ht="42" customHeight="1">
      <c r="A13" s="93" t="s">
        <v>109</v>
      </c>
      <c r="B13" s="94"/>
      <c r="C13" s="94"/>
      <c r="D13" s="94"/>
      <c r="E13" s="94"/>
      <c r="F13" s="94"/>
      <c r="G13" s="94"/>
      <c r="H13" s="95"/>
    </row>
    <row r="14" spans="1:8">
      <c r="A14" s="46"/>
      <c r="B14" s="47"/>
      <c r="C14" s="47"/>
      <c r="D14" s="47"/>
      <c r="E14" s="47"/>
      <c r="F14" s="47"/>
      <c r="G14" s="47"/>
      <c r="H14" s="48"/>
    </row>
    <row r="15" spans="1:8" ht="23.25" customHeight="1">
      <c r="A15" s="96" t="s">
        <v>110</v>
      </c>
      <c r="B15" s="97"/>
      <c r="C15" s="97"/>
      <c r="D15" s="97"/>
      <c r="E15" s="97"/>
      <c r="F15" s="97"/>
      <c r="G15" s="97"/>
      <c r="H15" s="98"/>
    </row>
    <row r="16" spans="1:8" ht="15" customHeight="1">
      <c r="A16" s="99" t="s">
        <v>111</v>
      </c>
      <c r="B16" s="82"/>
      <c r="C16" s="82"/>
      <c r="D16" s="82"/>
      <c r="E16" s="82"/>
      <c r="F16" s="82"/>
      <c r="G16" s="82"/>
      <c r="H16" s="83"/>
    </row>
    <row r="17" spans="1:8" ht="23.25" customHeight="1">
      <c r="A17" s="99"/>
      <c r="B17" s="82"/>
      <c r="C17" s="82"/>
      <c r="D17" s="82"/>
      <c r="E17" s="82"/>
      <c r="F17" s="82"/>
      <c r="G17" s="82"/>
      <c r="H17" s="83"/>
    </row>
    <row r="18" spans="1:8" ht="57" customHeight="1">
      <c r="A18" s="99" t="s">
        <v>112</v>
      </c>
      <c r="B18" s="82"/>
      <c r="C18" s="82"/>
      <c r="D18" s="82"/>
      <c r="E18" s="82"/>
      <c r="F18" s="82"/>
      <c r="G18" s="82"/>
      <c r="H18" s="83"/>
    </row>
    <row r="19" spans="1:8" ht="33.75" customHeight="1">
      <c r="A19" s="99"/>
      <c r="B19" s="82"/>
      <c r="C19" s="82"/>
      <c r="D19" s="82"/>
      <c r="E19" s="82"/>
      <c r="F19" s="82"/>
      <c r="G19" s="82"/>
      <c r="H19" s="83"/>
    </row>
    <row r="20" spans="1:8" ht="44.25" customHeight="1">
      <c r="A20" s="99"/>
      <c r="B20" s="82"/>
      <c r="C20" s="82"/>
      <c r="D20" s="82"/>
      <c r="E20" s="82"/>
      <c r="F20" s="82"/>
      <c r="G20" s="82"/>
      <c r="H20" s="83"/>
    </row>
    <row r="21" spans="1:8" ht="39.75" customHeight="1">
      <c r="A21" s="99"/>
      <c r="B21" s="82"/>
      <c r="C21" s="82"/>
      <c r="D21" s="82"/>
      <c r="E21" s="82"/>
      <c r="F21" s="82"/>
      <c r="G21" s="82"/>
      <c r="H21" s="83"/>
    </row>
    <row r="22" spans="1:8">
      <c r="A22" s="49" t="s">
        <v>104</v>
      </c>
      <c r="B22" s="50"/>
      <c r="C22" s="50"/>
      <c r="D22" s="50"/>
      <c r="E22" s="50"/>
      <c r="F22" s="50"/>
      <c r="G22" s="50"/>
      <c r="H22" s="51"/>
    </row>
    <row r="23" spans="1:8">
      <c r="A23" s="52"/>
      <c r="B23" s="50"/>
      <c r="C23" s="50"/>
      <c r="D23" s="50"/>
      <c r="E23" s="50"/>
      <c r="F23" s="50"/>
      <c r="G23" s="50"/>
      <c r="H23" s="51"/>
    </row>
    <row r="24" spans="1:8" ht="15" customHeight="1">
      <c r="A24" s="76" t="s">
        <v>113</v>
      </c>
      <c r="B24" s="77"/>
      <c r="C24" s="77"/>
      <c r="D24" s="77"/>
      <c r="E24" s="77"/>
      <c r="F24" s="77"/>
      <c r="G24" s="77"/>
      <c r="H24" s="78"/>
    </row>
    <row r="25" spans="1:8" ht="13.5" customHeight="1">
      <c r="A25" s="76"/>
      <c r="B25" s="77"/>
      <c r="C25" s="77"/>
      <c r="D25" s="77"/>
      <c r="E25" s="77"/>
      <c r="F25" s="77"/>
      <c r="G25" s="77"/>
      <c r="H25" s="78"/>
    </row>
    <row r="26" spans="1:8" ht="8.25" hidden="1" customHeight="1">
      <c r="A26" s="52"/>
      <c r="B26" s="50"/>
      <c r="C26" s="50"/>
      <c r="D26" s="50"/>
      <c r="E26" s="50"/>
      <c r="F26" s="50"/>
      <c r="G26" s="50"/>
      <c r="H26" s="51"/>
    </row>
    <row r="27" spans="1:8" ht="15" customHeight="1">
      <c r="A27" s="79" t="s">
        <v>114</v>
      </c>
      <c r="B27" s="80"/>
      <c r="C27" s="80"/>
      <c r="D27" s="80"/>
      <c r="E27" s="80"/>
      <c r="F27" s="80"/>
      <c r="G27" s="80"/>
      <c r="H27" s="81"/>
    </row>
    <row r="28" spans="1:8" ht="11.25" customHeight="1">
      <c r="A28" s="53"/>
      <c r="B28" s="54"/>
      <c r="C28" s="54"/>
      <c r="D28" s="54"/>
      <c r="E28" s="54"/>
      <c r="F28" s="54"/>
      <c r="G28" s="54"/>
      <c r="H28" s="55"/>
    </row>
    <row r="29" spans="1:8">
      <c r="A29" s="49" t="s">
        <v>105</v>
      </c>
      <c r="B29" s="50"/>
      <c r="C29" s="50"/>
      <c r="D29" s="50"/>
      <c r="E29" s="50"/>
      <c r="F29" s="50"/>
      <c r="G29" s="50"/>
      <c r="H29" s="51"/>
    </row>
    <row r="30" spans="1:8" ht="47.25" customHeight="1">
      <c r="A30" s="79" t="s">
        <v>115</v>
      </c>
      <c r="B30" s="80"/>
      <c r="C30" s="80"/>
      <c r="D30" s="80"/>
      <c r="E30" s="82" t="s">
        <v>106</v>
      </c>
      <c r="F30" s="82"/>
      <c r="G30" s="82"/>
      <c r="H30" s="83"/>
    </row>
    <row r="31" spans="1:8">
      <c r="A31" s="49" t="s">
        <v>116</v>
      </c>
      <c r="B31" s="50"/>
      <c r="C31" s="50"/>
      <c r="D31" s="50"/>
      <c r="E31" s="50"/>
      <c r="F31" s="50"/>
      <c r="G31" s="50"/>
      <c r="H31" s="51"/>
    </row>
    <row r="32" spans="1:8">
      <c r="A32" s="52" t="s">
        <v>117</v>
      </c>
      <c r="B32" s="56"/>
      <c r="C32" s="50"/>
      <c r="D32" s="50"/>
      <c r="E32" s="50"/>
      <c r="F32" s="50"/>
      <c r="G32" s="50"/>
      <c r="H32" s="51"/>
    </row>
    <row r="33" spans="1:8">
      <c r="A33" s="52" t="s">
        <v>118</v>
      </c>
      <c r="B33" s="50"/>
      <c r="C33" s="50"/>
      <c r="D33" s="57"/>
      <c r="F33" s="50"/>
      <c r="G33" s="50"/>
      <c r="H33" s="51"/>
    </row>
    <row r="34" spans="1:8" ht="15.75" thickBot="1">
      <c r="A34" s="58"/>
      <c r="B34" s="59"/>
      <c r="C34" s="59"/>
      <c r="D34" s="59"/>
      <c r="E34" s="59"/>
      <c r="F34" s="59"/>
      <c r="G34" s="59"/>
      <c r="H34" s="60"/>
    </row>
  </sheetData>
  <mergeCells count="10">
    <mergeCell ref="A24:H25"/>
    <mergeCell ref="A27:H27"/>
    <mergeCell ref="A30:D30"/>
    <mergeCell ref="E30:H30"/>
    <mergeCell ref="A8:H8"/>
    <mergeCell ref="A10:H11"/>
    <mergeCell ref="A13:H13"/>
    <mergeCell ref="A15:H15"/>
    <mergeCell ref="A16:H17"/>
    <mergeCell ref="A18:H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9"/>
  <sheetViews>
    <sheetView showGridLines="0" tabSelected="1" topLeftCell="H1" zoomScale="70" zoomScaleNormal="70" workbookViewId="0">
      <selection activeCell="AB5" sqref="AB5"/>
    </sheetView>
  </sheetViews>
  <sheetFormatPr baseColWidth="10" defaultRowHeight="12.75"/>
  <cols>
    <col min="1" max="1" width="9.140625" customWidth="1"/>
    <col min="2" max="2" width="20.85546875" customWidth="1"/>
    <col min="3" max="3" width="32" customWidth="1"/>
    <col min="4" max="4" width="20.5703125" customWidth="1"/>
    <col min="5" max="5" width="28.140625" customWidth="1"/>
    <col min="6" max="6" width="17.7109375" customWidth="1"/>
    <col min="7" max="7" width="28.28515625" customWidth="1"/>
    <col min="8" max="8" width="16.28515625" customWidth="1"/>
    <col min="9" max="9" width="50.140625" customWidth="1"/>
    <col min="10" max="10" width="26.28515625" customWidth="1"/>
    <col min="11" max="12" width="19.85546875" customWidth="1"/>
    <col min="13" max="13" width="9.5703125" customWidth="1"/>
    <col min="14" max="14" width="10" customWidth="1"/>
    <col min="15" max="15" width="16.140625" customWidth="1"/>
    <col min="16" max="16" width="33" customWidth="1"/>
    <col min="17" max="18" width="20.7109375" hidden="1" customWidth="1"/>
    <col min="19" max="19" width="25.85546875" hidden="1" customWidth="1"/>
    <col min="20" max="20" width="23.7109375" hidden="1" customWidth="1"/>
    <col min="21" max="21" width="21.7109375" hidden="1" customWidth="1"/>
    <col min="22" max="22" width="21.42578125" hidden="1" customWidth="1"/>
    <col min="23" max="24" width="20.7109375" hidden="1" customWidth="1"/>
    <col min="25" max="25" width="23.85546875" hidden="1" customWidth="1"/>
    <col min="26" max="26" width="22.42578125" hidden="1" customWidth="1"/>
    <col min="27" max="27" width="17.28515625" customWidth="1"/>
    <col min="28" max="28" width="18.42578125" customWidth="1"/>
  </cols>
  <sheetData>
    <row r="1" spans="1:28" ht="75" customHeight="1">
      <c r="B1" s="2"/>
      <c r="G1" s="1"/>
    </row>
    <row r="2" spans="1:28" ht="24.9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8" ht="24.95" customHeight="1">
      <c r="A3" s="100" t="s">
        <v>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28" ht="24.95" customHeight="1">
      <c r="A4" s="100" t="s">
        <v>128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28" ht="24.95" customHeight="1">
      <c r="B5" s="2"/>
      <c r="P5" s="71" t="s">
        <v>125</v>
      </c>
      <c r="Q5" s="28">
        <v>1.9904497256375553E-2</v>
      </c>
      <c r="R5" s="28">
        <v>3.9118182339452003E-2</v>
      </c>
      <c r="S5" s="28">
        <v>0.11226379175161894</v>
      </c>
      <c r="T5" s="28">
        <v>0.14000114676541453</v>
      </c>
      <c r="U5" s="28">
        <v>0.21721229160548439</v>
      </c>
      <c r="V5" s="28">
        <v>0.21721229160548439</v>
      </c>
      <c r="W5" s="62">
        <v>0.26942869322694829</v>
      </c>
      <c r="X5" s="62">
        <v>0.26942869322694829</v>
      </c>
      <c r="Y5" s="72">
        <v>0.4589034704789805</v>
      </c>
      <c r="Z5" s="72">
        <v>0.4589034704789805</v>
      </c>
      <c r="AA5" s="73">
        <v>0.48692143983527658</v>
      </c>
    </row>
    <row r="6" spans="1:28" ht="99" customHeight="1">
      <c r="A6" s="3" t="s">
        <v>9</v>
      </c>
      <c r="B6" s="3" t="s">
        <v>6</v>
      </c>
      <c r="C6" s="3" t="s">
        <v>0</v>
      </c>
      <c r="D6" s="3" t="s">
        <v>10</v>
      </c>
      <c r="E6" s="3" t="s">
        <v>14</v>
      </c>
      <c r="F6" s="3" t="s">
        <v>11</v>
      </c>
      <c r="G6" s="3" t="s">
        <v>12</v>
      </c>
      <c r="H6" s="4" t="s">
        <v>94</v>
      </c>
      <c r="I6" s="3" t="s">
        <v>1</v>
      </c>
      <c r="J6" s="3" t="s">
        <v>2</v>
      </c>
      <c r="K6" s="5" t="s">
        <v>78</v>
      </c>
      <c r="L6" s="3" t="s">
        <v>77</v>
      </c>
      <c r="M6" s="5" t="s">
        <v>3</v>
      </c>
      <c r="N6" s="5" t="s">
        <v>4</v>
      </c>
      <c r="O6" s="5" t="s">
        <v>5</v>
      </c>
      <c r="P6" s="3" t="s">
        <v>7</v>
      </c>
      <c r="Q6" s="29" t="s">
        <v>96</v>
      </c>
      <c r="R6" s="29" t="s">
        <v>101</v>
      </c>
      <c r="S6" s="29" t="s">
        <v>102</v>
      </c>
      <c r="T6" s="29" t="s">
        <v>103</v>
      </c>
      <c r="U6" s="29" t="s">
        <v>120</v>
      </c>
      <c r="V6" s="29" t="s">
        <v>119</v>
      </c>
      <c r="W6" s="29" t="s">
        <v>121</v>
      </c>
      <c r="X6" s="29" t="s">
        <v>122</v>
      </c>
      <c r="Y6" s="29" t="s">
        <v>126</v>
      </c>
      <c r="Z6" s="29" t="s">
        <v>127</v>
      </c>
      <c r="AA6" s="29" t="s">
        <v>126</v>
      </c>
      <c r="AB6" s="29" t="s">
        <v>127</v>
      </c>
    </row>
    <row r="7" spans="1:28" ht="23.25" customHeight="1">
      <c r="A7" s="6">
        <v>1</v>
      </c>
      <c r="B7" s="7" t="s">
        <v>16</v>
      </c>
      <c r="C7" s="7" t="s">
        <v>17</v>
      </c>
      <c r="D7" s="7" t="s">
        <v>18</v>
      </c>
      <c r="E7" s="7" t="s">
        <v>19</v>
      </c>
      <c r="F7" s="8" t="s">
        <v>8</v>
      </c>
      <c r="G7" s="8" t="s">
        <v>8</v>
      </c>
      <c r="H7" s="61" t="s">
        <v>95</v>
      </c>
      <c r="I7" s="14" t="s">
        <v>79</v>
      </c>
      <c r="J7" s="10" t="s">
        <v>15</v>
      </c>
      <c r="K7" s="9">
        <v>25972.400000000001</v>
      </c>
      <c r="L7" s="9">
        <v>35000</v>
      </c>
      <c r="M7" s="11">
        <v>0.02</v>
      </c>
      <c r="N7" s="11">
        <v>0.1</v>
      </c>
      <c r="O7" s="9">
        <f>K7*(1+M7)*(1+N7)</f>
        <v>29141.032800000004</v>
      </c>
      <c r="P7" s="12"/>
      <c r="Q7" s="30">
        <f>K7*(1+$Q$5)</f>
        <v>26489.367564541491</v>
      </c>
      <c r="R7" s="30">
        <f>K7*(1+$R$5)</f>
        <v>26988.393078993184</v>
      </c>
      <c r="S7" s="30">
        <f>+K7*(1+$S$5)</f>
        <v>28888.16010488975</v>
      </c>
      <c r="T7" s="30">
        <f>+K7*(1+$T$5)</f>
        <v>29608.565784250055</v>
      </c>
      <c r="U7" s="30">
        <f>+K7*(1+$U$5)</f>
        <v>31613.924522494286</v>
      </c>
      <c r="V7" s="30">
        <f>+O7*(1+$V$5)</f>
        <v>35470.823314238587</v>
      </c>
      <c r="W7" s="30">
        <f>+K7*(1+$W$5)</f>
        <v>32970.109791967596</v>
      </c>
      <c r="X7" s="30">
        <f>+O7*(1+$X$5)</f>
        <v>36992.463186587644</v>
      </c>
      <c r="Y7" s="30">
        <f>+K7*(1+$Y$5)</f>
        <v>37891.224496668277</v>
      </c>
      <c r="Z7" s="30">
        <f>+O7*(1+$Y$5)</f>
        <v>42513.953885261806</v>
      </c>
      <c r="AA7" s="74">
        <f>+K7*(1+$AA$5)</f>
        <v>38618.918403977739</v>
      </c>
      <c r="AB7" s="74">
        <f>+O7*(1+$AA$5)</f>
        <v>43330.426449263025</v>
      </c>
    </row>
    <row r="8" spans="1:28" ht="22.5" customHeight="1">
      <c r="A8" s="6">
        <v>2</v>
      </c>
      <c r="B8" s="7" t="s">
        <v>16</v>
      </c>
      <c r="C8" s="7" t="s">
        <v>17</v>
      </c>
      <c r="D8" s="7" t="s">
        <v>18</v>
      </c>
      <c r="E8" s="7" t="s">
        <v>21</v>
      </c>
      <c r="F8" s="8" t="s">
        <v>8</v>
      </c>
      <c r="G8" s="8" t="s">
        <v>8</v>
      </c>
      <c r="H8" s="61" t="s">
        <v>95</v>
      </c>
      <c r="I8" s="14" t="s">
        <v>79</v>
      </c>
      <c r="J8" s="10" t="s">
        <v>20</v>
      </c>
      <c r="K8" s="9">
        <v>21509</v>
      </c>
      <c r="L8" s="9">
        <v>0</v>
      </c>
      <c r="M8" s="11"/>
      <c r="N8" s="11">
        <v>0.1</v>
      </c>
      <c r="O8" s="9">
        <f t="shared" ref="O8:O69" si="0">K8*(1+M8)*(1+N8)</f>
        <v>23659.9</v>
      </c>
      <c r="P8" s="12"/>
      <c r="Q8" s="30">
        <f t="shared" ref="Q8:Q69" si="1">K8*(1+$Q$5)</f>
        <v>21937.125831487381</v>
      </c>
      <c r="R8" s="30">
        <f t="shared" ref="R8:R69" si="2">K8*(1+$R$5)</f>
        <v>22350.392983939273</v>
      </c>
      <c r="S8" s="30">
        <f t="shared" ref="S8:S69" si="3">+K8*(1+$S$5)</f>
        <v>23923.681896785572</v>
      </c>
      <c r="T8" s="30">
        <f>+K8*(1+$T$5)</f>
        <v>24520.284665777301</v>
      </c>
      <c r="U8" s="30">
        <f t="shared" ref="U8:U69" si="4">+K8*(1+$U$5)</f>
        <v>26181.019180142364</v>
      </c>
      <c r="V8" s="30">
        <f t="shared" ref="V8:V69" si="5">+O8*(1+$V$5)</f>
        <v>28799.1210981566</v>
      </c>
      <c r="W8" s="30">
        <f t="shared" ref="W8:W69" si="6">+K8*(1+$W$5)</f>
        <v>27304.14176261843</v>
      </c>
      <c r="X8" s="30">
        <f t="shared" ref="X8:X69" si="7">+O8*(1+$X$5)</f>
        <v>30034.555938880276</v>
      </c>
      <c r="Y8" s="30">
        <f>+K8*(1+$Y$5)</f>
        <v>31379.554746532391</v>
      </c>
      <c r="Z8" s="30">
        <f>+O8*(1+$Y$5)</f>
        <v>34517.510221185636</v>
      </c>
      <c r="AA8" s="74">
        <f t="shared" ref="AA8:AA71" si="8">+K8*(1+$AA$5)</f>
        <v>31982.193249416963</v>
      </c>
      <c r="AB8" s="74">
        <f t="shared" ref="AB8:AB71" si="9">+O8*(1+$AA$5)</f>
        <v>35180.412574358663</v>
      </c>
    </row>
    <row r="9" spans="1:28" ht="21" customHeight="1">
      <c r="A9" s="6">
        <v>3</v>
      </c>
      <c r="B9" s="7" t="s">
        <v>16</v>
      </c>
      <c r="C9" s="7" t="s">
        <v>17</v>
      </c>
      <c r="D9" s="7" t="s">
        <v>22</v>
      </c>
      <c r="E9" s="7" t="s">
        <v>19</v>
      </c>
      <c r="F9" s="8" t="s">
        <v>8</v>
      </c>
      <c r="G9" s="8" t="s">
        <v>8</v>
      </c>
      <c r="H9" s="61" t="s">
        <v>95</v>
      </c>
      <c r="I9" s="14" t="s">
        <v>79</v>
      </c>
      <c r="J9" s="10" t="s">
        <v>20</v>
      </c>
      <c r="K9" s="9">
        <v>29454</v>
      </c>
      <c r="L9" s="9">
        <v>0</v>
      </c>
      <c r="M9" s="11"/>
      <c r="N9" s="11">
        <v>0.1</v>
      </c>
      <c r="O9" s="9">
        <f t="shared" si="0"/>
        <v>32399.4</v>
      </c>
      <c r="P9" s="12"/>
      <c r="Q9" s="30">
        <f t="shared" si="1"/>
        <v>30040.267062189287</v>
      </c>
      <c r="R9" s="30">
        <f t="shared" si="2"/>
        <v>30606.186942626216</v>
      </c>
      <c r="S9" s="30">
        <f t="shared" si="3"/>
        <v>32760.617722252184</v>
      </c>
      <c r="T9" s="30">
        <f t="shared" ref="T9:T69" si="10">+K9*(1+$T$5)</f>
        <v>33577.593776828522</v>
      </c>
      <c r="U9" s="30">
        <f t="shared" si="4"/>
        <v>35851.770836947937</v>
      </c>
      <c r="V9" s="30">
        <f t="shared" si="5"/>
        <v>39436.947920642735</v>
      </c>
      <c r="W9" s="30">
        <f t="shared" si="6"/>
        <v>37389.752730306536</v>
      </c>
      <c r="X9" s="30">
        <f t="shared" si="7"/>
        <v>41128.728003337194</v>
      </c>
      <c r="Y9" s="30">
        <f t="shared" ref="Y9:Y69" si="11">+K9*(1+$Y$5)</f>
        <v>42970.542819487891</v>
      </c>
      <c r="Z9" s="30">
        <f t="shared" ref="Z9:Z69" si="12">+O9*(1+$Y$5)</f>
        <v>47267.597101436681</v>
      </c>
      <c r="AA9" s="74">
        <f>+K9*(1+$AA$5)</f>
        <v>43795.784088908236</v>
      </c>
      <c r="AB9" s="74">
        <f>+O9*(1+$AA$5)</f>
        <v>48175.362497799062</v>
      </c>
    </row>
    <row r="10" spans="1:28" ht="27" customHeight="1">
      <c r="A10" s="6">
        <v>4</v>
      </c>
      <c r="B10" s="7" t="s">
        <v>16</v>
      </c>
      <c r="C10" s="7" t="s">
        <v>17</v>
      </c>
      <c r="D10" s="7" t="s">
        <v>22</v>
      </c>
      <c r="E10" s="7" t="s">
        <v>21</v>
      </c>
      <c r="F10" s="8" t="s">
        <v>8</v>
      </c>
      <c r="G10" s="8" t="s">
        <v>8</v>
      </c>
      <c r="H10" s="61" t="s">
        <v>95</v>
      </c>
      <c r="I10" s="14" t="s">
        <v>79</v>
      </c>
      <c r="J10" s="10" t="s">
        <v>20</v>
      </c>
      <c r="K10" s="9">
        <v>23660</v>
      </c>
      <c r="L10" s="9">
        <v>0</v>
      </c>
      <c r="M10" s="11"/>
      <c r="N10" s="11">
        <v>0.1</v>
      </c>
      <c r="O10" s="9">
        <f t="shared" si="0"/>
        <v>26026.000000000004</v>
      </c>
      <c r="P10" s="12"/>
      <c r="Q10" s="30">
        <f t="shared" si="1"/>
        <v>24130.940405085847</v>
      </c>
      <c r="R10" s="30">
        <f t="shared" si="2"/>
        <v>24585.536194151435</v>
      </c>
      <c r="S10" s="30">
        <f t="shared" si="3"/>
        <v>26316.161312843305</v>
      </c>
      <c r="T10" s="30">
        <f t="shared" si="10"/>
        <v>26972.427132469707</v>
      </c>
      <c r="U10" s="30">
        <f t="shared" si="4"/>
        <v>28799.24281938576</v>
      </c>
      <c r="V10" s="30">
        <f t="shared" si="5"/>
        <v>31679.167101324339</v>
      </c>
      <c r="W10" s="30">
        <f t="shared" si="6"/>
        <v>30034.682881749595</v>
      </c>
      <c r="X10" s="30">
        <f t="shared" si="7"/>
        <v>33038.15116992456</v>
      </c>
      <c r="Y10" s="30">
        <f>+K10*(1+$Y$5)</f>
        <v>34517.656111532677</v>
      </c>
      <c r="Z10" s="30">
        <f t="shared" si="12"/>
        <v>37969.421722685955</v>
      </c>
      <c r="AA10" s="74">
        <f t="shared" si="8"/>
        <v>35180.561266502642</v>
      </c>
      <c r="AB10" s="74">
        <f t="shared" si="9"/>
        <v>38698.617393152912</v>
      </c>
    </row>
    <row r="11" spans="1:28" ht="25.5">
      <c r="A11" s="6">
        <v>5</v>
      </c>
      <c r="B11" s="7" t="s">
        <v>16</v>
      </c>
      <c r="C11" s="7" t="s">
        <v>23</v>
      </c>
      <c r="D11" s="7" t="s">
        <v>18</v>
      </c>
      <c r="E11" s="7" t="s">
        <v>19</v>
      </c>
      <c r="F11" s="8" t="s">
        <v>8</v>
      </c>
      <c r="G11" s="8" t="s">
        <v>8</v>
      </c>
      <c r="H11" s="61" t="s">
        <v>95</v>
      </c>
      <c r="I11" s="14" t="s">
        <v>79</v>
      </c>
      <c r="J11" s="10" t="s">
        <v>20</v>
      </c>
      <c r="K11" s="9">
        <v>26776</v>
      </c>
      <c r="L11" s="9">
        <v>0</v>
      </c>
      <c r="M11" s="11"/>
      <c r="N11" s="11">
        <v>0.1</v>
      </c>
      <c r="O11" s="9">
        <f t="shared" si="0"/>
        <v>29453.600000000002</v>
      </c>
      <c r="P11" s="12"/>
      <c r="Q11" s="30">
        <f t="shared" si="1"/>
        <v>27308.962818536711</v>
      </c>
      <c r="R11" s="30">
        <f t="shared" si="2"/>
        <v>27823.428450321167</v>
      </c>
      <c r="S11" s="30">
        <f t="shared" si="3"/>
        <v>29781.97528794135</v>
      </c>
      <c r="T11" s="30">
        <f t="shared" si="10"/>
        <v>30524.670705790741</v>
      </c>
      <c r="U11" s="30">
        <f t="shared" si="4"/>
        <v>32592.076320028449</v>
      </c>
      <c r="V11" s="30">
        <f t="shared" si="5"/>
        <v>35851.283952031299</v>
      </c>
      <c r="W11" s="30">
        <f t="shared" si="6"/>
        <v>33990.22268984477</v>
      </c>
      <c r="X11" s="30">
        <f t="shared" si="7"/>
        <v>37389.244958829244</v>
      </c>
      <c r="Y11" s="30">
        <f t="shared" si="11"/>
        <v>39063.599325545183</v>
      </c>
      <c r="Z11" s="30">
        <f>+O11*(1+$Y$5)</f>
        <v>42969.959258099705</v>
      </c>
      <c r="AA11" s="74">
        <f t="shared" si="8"/>
        <v>39813.808473029363</v>
      </c>
      <c r="AB11" s="74">
        <f t="shared" si="9"/>
        <v>43795.189320332305</v>
      </c>
    </row>
    <row r="12" spans="1:28" ht="25.5">
      <c r="A12" s="6">
        <v>6</v>
      </c>
      <c r="B12" s="7" t="s">
        <v>16</v>
      </c>
      <c r="C12" s="7" t="s">
        <v>23</v>
      </c>
      <c r="D12" s="7" t="s">
        <v>22</v>
      </c>
      <c r="E12" s="7" t="s">
        <v>19</v>
      </c>
      <c r="F12" s="8" t="s">
        <v>8</v>
      </c>
      <c r="G12" s="8" t="s">
        <v>8</v>
      </c>
      <c r="H12" s="61" t="s">
        <v>95</v>
      </c>
      <c r="I12" s="14" t="s">
        <v>79</v>
      </c>
      <c r="J12" s="10" t="s">
        <v>20</v>
      </c>
      <c r="K12" s="9">
        <v>29454</v>
      </c>
      <c r="L12" s="9">
        <v>0</v>
      </c>
      <c r="M12" s="11"/>
      <c r="N12" s="11">
        <v>0.1</v>
      </c>
      <c r="O12" s="9">
        <f t="shared" si="0"/>
        <v>32399.4</v>
      </c>
      <c r="P12" s="12"/>
      <c r="Q12" s="30">
        <f t="shared" si="1"/>
        <v>30040.267062189287</v>
      </c>
      <c r="R12" s="30">
        <f t="shared" si="2"/>
        <v>30606.186942626216</v>
      </c>
      <c r="S12" s="30">
        <f>+K12*(1+$S$5)</f>
        <v>32760.617722252184</v>
      </c>
      <c r="T12" s="30">
        <f t="shared" si="10"/>
        <v>33577.593776828522</v>
      </c>
      <c r="U12" s="30">
        <f t="shared" si="4"/>
        <v>35851.770836947937</v>
      </c>
      <c r="V12" s="30">
        <f t="shared" si="5"/>
        <v>39436.947920642735</v>
      </c>
      <c r="W12" s="30">
        <f t="shared" si="6"/>
        <v>37389.752730306536</v>
      </c>
      <c r="X12" s="30">
        <f t="shared" si="7"/>
        <v>41128.728003337194</v>
      </c>
      <c r="Y12" s="30">
        <f t="shared" si="11"/>
        <v>42970.542819487891</v>
      </c>
      <c r="Z12" s="30">
        <f>+O12*(1+$Y$5)</f>
        <v>47267.597101436681</v>
      </c>
      <c r="AA12" s="74">
        <f t="shared" si="8"/>
        <v>43795.784088908236</v>
      </c>
      <c r="AB12" s="74">
        <f t="shared" si="9"/>
        <v>48175.362497799062</v>
      </c>
    </row>
    <row r="13" spans="1:28" ht="25.5">
      <c r="A13" s="6">
        <v>9</v>
      </c>
      <c r="B13" s="7" t="s">
        <v>16</v>
      </c>
      <c r="C13" s="7" t="s">
        <v>24</v>
      </c>
      <c r="D13" s="7" t="s">
        <v>18</v>
      </c>
      <c r="E13" s="7" t="s">
        <v>19</v>
      </c>
      <c r="F13" s="8" t="s">
        <v>8</v>
      </c>
      <c r="G13" s="8" t="s">
        <v>8</v>
      </c>
      <c r="H13" s="61" t="s">
        <v>95</v>
      </c>
      <c r="I13" s="14" t="s">
        <v>79</v>
      </c>
      <c r="J13" s="10" t="s">
        <v>20</v>
      </c>
      <c r="K13" s="9">
        <v>26776</v>
      </c>
      <c r="L13" s="9">
        <v>0</v>
      </c>
      <c r="M13" s="11"/>
      <c r="N13" s="11">
        <v>0.1</v>
      </c>
      <c r="O13" s="9">
        <f t="shared" si="0"/>
        <v>29453.600000000002</v>
      </c>
      <c r="P13" s="12"/>
      <c r="Q13" s="30">
        <f t="shared" si="1"/>
        <v>27308.962818536711</v>
      </c>
      <c r="R13" s="30">
        <f t="shared" si="2"/>
        <v>27823.428450321167</v>
      </c>
      <c r="S13" s="30">
        <f t="shared" si="3"/>
        <v>29781.97528794135</v>
      </c>
      <c r="T13" s="30">
        <f t="shared" si="10"/>
        <v>30524.670705790741</v>
      </c>
      <c r="U13" s="30">
        <f t="shared" si="4"/>
        <v>32592.076320028449</v>
      </c>
      <c r="V13" s="30">
        <f t="shared" si="5"/>
        <v>35851.283952031299</v>
      </c>
      <c r="W13" s="30">
        <f t="shared" si="6"/>
        <v>33990.22268984477</v>
      </c>
      <c r="X13" s="30">
        <f t="shared" si="7"/>
        <v>37389.244958829244</v>
      </c>
      <c r="Y13" s="30">
        <f t="shared" si="11"/>
        <v>39063.599325545183</v>
      </c>
      <c r="Z13" s="30">
        <f t="shared" si="12"/>
        <v>42969.959258099705</v>
      </c>
      <c r="AA13" s="74">
        <f t="shared" si="8"/>
        <v>39813.808473029363</v>
      </c>
      <c r="AB13" s="74">
        <f t="shared" si="9"/>
        <v>43795.189320332305</v>
      </c>
    </row>
    <row r="14" spans="1:28" ht="25.5">
      <c r="A14" s="6">
        <v>10</v>
      </c>
      <c r="B14" s="7" t="s">
        <v>16</v>
      </c>
      <c r="C14" s="7" t="s">
        <v>24</v>
      </c>
      <c r="D14" s="7" t="s">
        <v>18</v>
      </c>
      <c r="E14" s="7" t="s">
        <v>21</v>
      </c>
      <c r="F14" s="8" t="s">
        <v>8</v>
      </c>
      <c r="G14" s="8" t="s">
        <v>8</v>
      </c>
      <c r="H14" s="61" t="s">
        <v>95</v>
      </c>
      <c r="I14" s="14" t="s">
        <v>79</v>
      </c>
      <c r="J14" s="10" t="s">
        <v>20</v>
      </c>
      <c r="K14" s="9">
        <v>21509</v>
      </c>
      <c r="L14" s="9">
        <v>0</v>
      </c>
      <c r="M14" s="11"/>
      <c r="N14" s="11">
        <v>0.1</v>
      </c>
      <c r="O14" s="9">
        <f t="shared" si="0"/>
        <v>23659.9</v>
      </c>
      <c r="P14" s="12"/>
      <c r="Q14" s="30">
        <f t="shared" si="1"/>
        <v>21937.125831487381</v>
      </c>
      <c r="R14" s="30">
        <f t="shared" si="2"/>
        <v>22350.392983939273</v>
      </c>
      <c r="S14" s="30">
        <f t="shared" si="3"/>
        <v>23923.681896785572</v>
      </c>
      <c r="T14" s="30">
        <f t="shared" si="10"/>
        <v>24520.284665777301</v>
      </c>
      <c r="U14" s="30">
        <f t="shared" si="4"/>
        <v>26181.019180142364</v>
      </c>
      <c r="V14" s="30">
        <f t="shared" si="5"/>
        <v>28799.1210981566</v>
      </c>
      <c r="W14" s="30">
        <f t="shared" si="6"/>
        <v>27304.14176261843</v>
      </c>
      <c r="X14" s="30">
        <f t="shared" si="7"/>
        <v>30034.555938880276</v>
      </c>
      <c r="Y14" s="30">
        <f t="shared" si="11"/>
        <v>31379.554746532391</v>
      </c>
      <c r="Z14" s="30">
        <f t="shared" si="12"/>
        <v>34517.510221185636</v>
      </c>
      <c r="AA14" s="74">
        <f t="shared" si="8"/>
        <v>31982.193249416963</v>
      </c>
      <c r="AB14" s="74">
        <f t="shared" si="9"/>
        <v>35180.412574358663</v>
      </c>
    </row>
    <row r="15" spans="1:28" ht="63.75" customHeight="1">
      <c r="A15" s="6">
        <v>11</v>
      </c>
      <c r="B15" s="7" t="s">
        <v>16</v>
      </c>
      <c r="C15" s="7" t="s">
        <v>24</v>
      </c>
      <c r="D15" s="7" t="s">
        <v>22</v>
      </c>
      <c r="E15" s="7" t="s">
        <v>19</v>
      </c>
      <c r="F15" s="8" t="s">
        <v>8</v>
      </c>
      <c r="G15" s="8" t="s">
        <v>8</v>
      </c>
      <c r="H15" s="61" t="s">
        <v>95</v>
      </c>
      <c r="I15" s="13" t="s">
        <v>92</v>
      </c>
      <c r="J15" s="10" t="s">
        <v>20</v>
      </c>
      <c r="K15" s="9">
        <v>29454</v>
      </c>
      <c r="L15" s="9">
        <v>0</v>
      </c>
      <c r="M15" s="11"/>
      <c r="N15" s="11">
        <v>0.1</v>
      </c>
      <c r="O15" s="9">
        <f t="shared" si="0"/>
        <v>32399.4</v>
      </c>
      <c r="P15" s="12"/>
      <c r="Q15" s="30">
        <f t="shared" si="1"/>
        <v>30040.267062189287</v>
      </c>
      <c r="R15" s="30">
        <f t="shared" si="2"/>
        <v>30606.186942626216</v>
      </c>
      <c r="S15" s="30">
        <f t="shared" si="3"/>
        <v>32760.617722252184</v>
      </c>
      <c r="T15" s="30">
        <f t="shared" si="10"/>
        <v>33577.593776828522</v>
      </c>
      <c r="U15" s="30">
        <f t="shared" si="4"/>
        <v>35851.770836947937</v>
      </c>
      <c r="V15" s="30">
        <f t="shared" si="5"/>
        <v>39436.947920642735</v>
      </c>
      <c r="W15" s="30">
        <f t="shared" si="6"/>
        <v>37389.752730306536</v>
      </c>
      <c r="X15" s="30">
        <f t="shared" si="7"/>
        <v>41128.728003337194</v>
      </c>
      <c r="Y15" s="30">
        <f t="shared" si="11"/>
        <v>42970.542819487891</v>
      </c>
      <c r="Z15" s="30">
        <f t="shared" si="12"/>
        <v>47267.597101436681</v>
      </c>
      <c r="AA15" s="74">
        <f t="shared" si="8"/>
        <v>43795.784088908236</v>
      </c>
      <c r="AB15" s="74">
        <f t="shared" si="9"/>
        <v>48175.362497799062</v>
      </c>
    </row>
    <row r="16" spans="1:28" ht="51.75">
      <c r="A16" s="6">
        <v>12</v>
      </c>
      <c r="B16" s="7" t="s">
        <v>16</v>
      </c>
      <c r="C16" s="7" t="s">
        <v>24</v>
      </c>
      <c r="D16" s="7" t="s">
        <v>22</v>
      </c>
      <c r="E16" s="7" t="s">
        <v>21</v>
      </c>
      <c r="F16" s="8" t="s">
        <v>8</v>
      </c>
      <c r="G16" s="8" t="s">
        <v>8</v>
      </c>
      <c r="H16" s="61" t="s">
        <v>95</v>
      </c>
      <c r="I16" s="13" t="s">
        <v>92</v>
      </c>
      <c r="J16" s="10" t="s">
        <v>20</v>
      </c>
      <c r="K16" s="9">
        <v>23660</v>
      </c>
      <c r="L16" s="9">
        <v>0</v>
      </c>
      <c r="M16" s="11"/>
      <c r="N16" s="11">
        <v>0.1</v>
      </c>
      <c r="O16" s="9">
        <f t="shared" si="0"/>
        <v>26026.000000000004</v>
      </c>
      <c r="P16" s="12"/>
      <c r="Q16" s="30">
        <f t="shared" si="1"/>
        <v>24130.940405085847</v>
      </c>
      <c r="R16" s="30">
        <f t="shared" si="2"/>
        <v>24585.536194151435</v>
      </c>
      <c r="S16" s="30">
        <f t="shared" si="3"/>
        <v>26316.161312843305</v>
      </c>
      <c r="T16" s="30">
        <f t="shared" si="10"/>
        <v>26972.427132469707</v>
      </c>
      <c r="U16" s="30">
        <f t="shared" si="4"/>
        <v>28799.24281938576</v>
      </c>
      <c r="V16" s="30">
        <f t="shared" si="5"/>
        <v>31679.167101324339</v>
      </c>
      <c r="W16" s="30">
        <f t="shared" si="6"/>
        <v>30034.682881749595</v>
      </c>
      <c r="X16" s="30">
        <f t="shared" si="7"/>
        <v>33038.15116992456</v>
      </c>
      <c r="Y16" s="30">
        <f t="shared" si="11"/>
        <v>34517.656111532677</v>
      </c>
      <c r="Z16" s="30">
        <f t="shared" si="12"/>
        <v>37969.421722685955</v>
      </c>
      <c r="AA16" s="74">
        <f t="shared" si="8"/>
        <v>35180.561266502642</v>
      </c>
      <c r="AB16" s="74">
        <f t="shared" si="9"/>
        <v>38698.617393152912</v>
      </c>
    </row>
    <row r="17" spans="1:28" ht="25.5">
      <c r="A17" s="6">
        <v>13</v>
      </c>
      <c r="B17" s="7" t="s">
        <v>16</v>
      </c>
      <c r="C17" s="7" t="s">
        <v>25</v>
      </c>
      <c r="D17" s="7" t="s">
        <v>18</v>
      </c>
      <c r="E17" s="7" t="s">
        <v>19</v>
      </c>
      <c r="F17" s="8" t="s">
        <v>8</v>
      </c>
      <c r="G17" s="8" t="s">
        <v>8</v>
      </c>
      <c r="H17" s="61" t="s">
        <v>95</v>
      </c>
      <c r="I17" s="14" t="s">
        <v>79</v>
      </c>
      <c r="J17" s="10" t="s">
        <v>20</v>
      </c>
      <c r="K17" s="9">
        <v>28687</v>
      </c>
      <c r="L17" s="9">
        <v>0</v>
      </c>
      <c r="M17" s="11"/>
      <c r="N17" s="11">
        <v>0.1</v>
      </c>
      <c r="O17" s="9">
        <f t="shared" si="0"/>
        <v>31555.700000000004</v>
      </c>
      <c r="P17" s="12"/>
      <c r="Q17" s="30">
        <f t="shared" si="1"/>
        <v>29258.000312793647</v>
      </c>
      <c r="R17" s="30">
        <f t="shared" si="2"/>
        <v>29809.183296771858</v>
      </c>
      <c r="S17" s="30">
        <f t="shared" si="3"/>
        <v>31907.511393978693</v>
      </c>
      <c r="T17" s="30">
        <f t="shared" si="10"/>
        <v>32703.212897259447</v>
      </c>
      <c r="U17" s="30">
        <f t="shared" si="4"/>
        <v>34918.169009286532</v>
      </c>
      <c r="V17" s="30">
        <f t="shared" si="5"/>
        <v>38409.98591021519</v>
      </c>
      <c r="W17" s="30">
        <f t="shared" si="6"/>
        <v>36416.100922601465</v>
      </c>
      <c r="X17" s="30">
        <f t="shared" si="7"/>
        <v>40057.711014861619</v>
      </c>
      <c r="Y17" s="30">
        <f t="shared" si="11"/>
        <v>41851.563857630514</v>
      </c>
      <c r="Z17" s="30">
        <f t="shared" si="12"/>
        <v>46036.720243393574</v>
      </c>
      <c r="AA17" s="74">
        <f t="shared" si="8"/>
        <v>42655.315344554576</v>
      </c>
      <c r="AB17" s="74">
        <f t="shared" si="9"/>
        <v>46920.846879010045</v>
      </c>
    </row>
    <row r="18" spans="1:28" ht="25.5">
      <c r="A18" s="6">
        <v>14</v>
      </c>
      <c r="B18" s="7" t="s">
        <v>16</v>
      </c>
      <c r="C18" s="7" t="s">
        <v>25</v>
      </c>
      <c r="D18" s="7" t="s">
        <v>18</v>
      </c>
      <c r="E18" s="7" t="s">
        <v>21</v>
      </c>
      <c r="F18" s="8" t="s">
        <v>8</v>
      </c>
      <c r="G18" s="8" t="s">
        <v>8</v>
      </c>
      <c r="H18" s="61" t="s">
        <v>95</v>
      </c>
      <c r="I18" s="14" t="s">
        <v>79</v>
      </c>
      <c r="J18" s="10" t="s">
        <v>20</v>
      </c>
      <c r="K18" s="9">
        <v>23420</v>
      </c>
      <c r="L18" s="9">
        <v>0</v>
      </c>
      <c r="M18" s="11"/>
      <c r="N18" s="11">
        <v>0.1</v>
      </c>
      <c r="O18" s="9">
        <f t="shared" si="0"/>
        <v>25762.000000000004</v>
      </c>
      <c r="P18" s="12"/>
      <c r="Q18" s="30">
        <f t="shared" si="1"/>
        <v>23886.163325744317</v>
      </c>
      <c r="R18" s="30">
        <f t="shared" si="2"/>
        <v>24336.147830389964</v>
      </c>
      <c r="S18" s="30">
        <f t="shared" si="3"/>
        <v>26049.218002822916</v>
      </c>
      <c r="T18" s="30">
        <f t="shared" si="10"/>
        <v>26698.826857246007</v>
      </c>
      <c r="U18" s="30">
        <f t="shared" si="4"/>
        <v>28507.111869400444</v>
      </c>
      <c r="V18" s="30">
        <f t="shared" si="5"/>
        <v>31357.823056340494</v>
      </c>
      <c r="W18" s="30">
        <f t="shared" si="6"/>
        <v>29730.019995375129</v>
      </c>
      <c r="X18" s="30">
        <f t="shared" si="7"/>
        <v>32703.021994912648</v>
      </c>
      <c r="Y18" s="30">
        <f t="shared" si="11"/>
        <v>34167.519278617721</v>
      </c>
      <c r="Z18" s="30">
        <f t="shared" si="12"/>
        <v>37584.271206479498</v>
      </c>
      <c r="AA18" s="74">
        <f t="shared" si="8"/>
        <v>34823.70012094218</v>
      </c>
      <c r="AB18" s="74">
        <f t="shared" si="9"/>
        <v>38306.070133036403</v>
      </c>
    </row>
    <row r="19" spans="1:28" ht="25.5">
      <c r="A19" s="6">
        <v>15</v>
      </c>
      <c r="B19" s="7" t="s">
        <v>16</v>
      </c>
      <c r="C19" s="7" t="s">
        <v>25</v>
      </c>
      <c r="D19" s="7" t="s">
        <v>22</v>
      </c>
      <c r="E19" s="7" t="s">
        <v>19</v>
      </c>
      <c r="F19" s="8" t="s">
        <v>8</v>
      </c>
      <c r="G19" s="8" t="s">
        <v>8</v>
      </c>
      <c r="H19" s="61" t="s">
        <v>95</v>
      </c>
      <c r="I19" s="14" t="s">
        <v>79</v>
      </c>
      <c r="J19" s="10" t="s">
        <v>20</v>
      </c>
      <c r="K19" s="9">
        <v>31556</v>
      </c>
      <c r="L19" s="9">
        <v>0</v>
      </c>
      <c r="M19" s="11"/>
      <c r="N19" s="11">
        <v>0.1</v>
      </c>
      <c r="O19" s="9">
        <f t="shared" si="0"/>
        <v>34711.600000000006</v>
      </c>
      <c r="P19" s="12"/>
      <c r="Q19" s="30">
        <f t="shared" si="1"/>
        <v>32184.106315422188</v>
      </c>
      <c r="R19" s="30">
        <f t="shared" si="2"/>
        <v>32790.413361903746</v>
      </c>
      <c r="S19" s="30">
        <f t="shared" si="3"/>
        <v>35098.596212514087</v>
      </c>
      <c r="T19" s="30">
        <f t="shared" si="10"/>
        <v>35973.876187329421</v>
      </c>
      <c r="U19" s="30">
        <f t="shared" si="4"/>
        <v>38410.351073902668</v>
      </c>
      <c r="V19" s="30">
        <f t="shared" si="5"/>
        <v>42251.386181292939</v>
      </c>
      <c r="W19" s="30">
        <f t="shared" si="6"/>
        <v>40058.091843469578</v>
      </c>
      <c r="X19" s="30">
        <f t="shared" si="7"/>
        <v>44063.901027816544</v>
      </c>
      <c r="Y19" s="30">
        <f t="shared" si="11"/>
        <v>46037.157914434705</v>
      </c>
      <c r="Z19" s="30">
        <f t="shared" si="12"/>
        <v>50640.873705878192</v>
      </c>
      <c r="AA19" s="74">
        <f t="shared" si="8"/>
        <v>46921.29295544199</v>
      </c>
      <c r="AB19" s="74">
        <f t="shared" si="9"/>
        <v>51613.422250986194</v>
      </c>
    </row>
    <row r="20" spans="1:28" ht="25.5">
      <c r="A20" s="6">
        <v>16</v>
      </c>
      <c r="B20" s="7" t="s">
        <v>16</v>
      </c>
      <c r="C20" s="7" t="s">
        <v>25</v>
      </c>
      <c r="D20" s="7" t="s">
        <v>22</v>
      </c>
      <c r="E20" s="7" t="s">
        <v>21</v>
      </c>
      <c r="F20" s="8" t="s">
        <v>8</v>
      </c>
      <c r="G20" s="8" t="s">
        <v>8</v>
      </c>
      <c r="H20" s="61" t="s">
        <v>95</v>
      </c>
      <c r="I20" s="14" t="s">
        <v>79</v>
      </c>
      <c r="J20" s="10" t="s">
        <v>20</v>
      </c>
      <c r="K20" s="9">
        <v>25762</v>
      </c>
      <c r="L20" s="9">
        <v>0</v>
      </c>
      <c r="M20" s="11"/>
      <c r="N20" s="11">
        <v>0.1</v>
      </c>
      <c r="O20" s="9">
        <f t="shared" si="0"/>
        <v>28338.2</v>
      </c>
      <c r="P20" s="12"/>
      <c r="Q20" s="30">
        <f t="shared" si="1"/>
        <v>26274.779658318748</v>
      </c>
      <c r="R20" s="30">
        <f t="shared" si="2"/>
        <v>26769.76261342896</v>
      </c>
      <c r="S20" s="30">
        <f t="shared" si="3"/>
        <v>28654.139803105209</v>
      </c>
      <c r="T20" s="30">
        <f t="shared" si="10"/>
        <v>29368.70954297061</v>
      </c>
      <c r="U20" s="30">
        <f t="shared" si="4"/>
        <v>31357.82305634049</v>
      </c>
      <c r="V20" s="30">
        <f t="shared" si="5"/>
        <v>34493.605361974536</v>
      </c>
      <c r="W20" s="30">
        <f t="shared" si="6"/>
        <v>32703.02199491264</v>
      </c>
      <c r="X20" s="30">
        <f t="shared" si="7"/>
        <v>35973.324194403904</v>
      </c>
      <c r="Y20" s="30">
        <f t="shared" si="11"/>
        <v>37584.271206479498</v>
      </c>
      <c r="Z20" s="30">
        <f t="shared" si="12"/>
        <v>41342.698327127444</v>
      </c>
      <c r="AA20" s="74">
        <f t="shared" si="8"/>
        <v>38306.070133036395</v>
      </c>
      <c r="AB20" s="74">
        <f t="shared" si="9"/>
        <v>42136.677146340036</v>
      </c>
    </row>
    <row r="21" spans="1:28" ht="25.5">
      <c r="A21" s="6">
        <v>17</v>
      </c>
      <c r="B21" s="7" t="s">
        <v>16</v>
      </c>
      <c r="C21" s="7" t="s">
        <v>26</v>
      </c>
      <c r="D21" s="7" t="s">
        <v>18</v>
      </c>
      <c r="E21" s="7" t="s">
        <v>19</v>
      </c>
      <c r="F21" s="8" t="s">
        <v>8</v>
      </c>
      <c r="G21" s="8" t="s">
        <v>8</v>
      </c>
      <c r="H21" s="61" t="s">
        <v>95</v>
      </c>
      <c r="I21" s="14" t="s">
        <v>79</v>
      </c>
      <c r="J21" s="10" t="s">
        <v>20</v>
      </c>
      <c r="K21" s="9">
        <v>28687</v>
      </c>
      <c r="L21" s="9">
        <v>0</v>
      </c>
      <c r="M21" s="11"/>
      <c r="N21" s="11">
        <v>0.1</v>
      </c>
      <c r="O21" s="9">
        <f t="shared" si="0"/>
        <v>31555.700000000004</v>
      </c>
      <c r="P21" s="12"/>
      <c r="Q21" s="30">
        <f t="shared" si="1"/>
        <v>29258.000312793647</v>
      </c>
      <c r="R21" s="30">
        <f t="shared" si="2"/>
        <v>29809.183296771858</v>
      </c>
      <c r="S21" s="30">
        <f t="shared" si="3"/>
        <v>31907.511393978693</v>
      </c>
      <c r="T21" s="30">
        <f t="shared" si="10"/>
        <v>32703.212897259447</v>
      </c>
      <c r="U21" s="30">
        <f t="shared" si="4"/>
        <v>34918.169009286532</v>
      </c>
      <c r="V21" s="30">
        <f t="shared" si="5"/>
        <v>38409.98591021519</v>
      </c>
      <c r="W21" s="30">
        <f t="shared" si="6"/>
        <v>36416.100922601465</v>
      </c>
      <c r="X21" s="30">
        <f t="shared" si="7"/>
        <v>40057.711014861619</v>
      </c>
      <c r="Y21" s="30">
        <f t="shared" si="11"/>
        <v>41851.563857630514</v>
      </c>
      <c r="Z21" s="30">
        <f t="shared" si="12"/>
        <v>46036.720243393574</v>
      </c>
      <c r="AA21" s="74">
        <f t="shared" si="8"/>
        <v>42655.315344554576</v>
      </c>
      <c r="AB21" s="74">
        <f t="shared" si="9"/>
        <v>46920.846879010045</v>
      </c>
    </row>
    <row r="22" spans="1:28" ht="25.5">
      <c r="A22" s="6">
        <v>18</v>
      </c>
      <c r="B22" s="7" t="s">
        <v>16</v>
      </c>
      <c r="C22" s="7" t="s">
        <v>26</v>
      </c>
      <c r="D22" s="7" t="s">
        <v>18</v>
      </c>
      <c r="E22" s="7" t="s">
        <v>21</v>
      </c>
      <c r="F22" s="8" t="s">
        <v>8</v>
      </c>
      <c r="G22" s="8" t="s">
        <v>8</v>
      </c>
      <c r="H22" s="61" t="s">
        <v>95</v>
      </c>
      <c r="I22" s="14" t="s">
        <v>79</v>
      </c>
      <c r="J22" s="10" t="s">
        <v>20</v>
      </c>
      <c r="K22" s="9">
        <v>23420</v>
      </c>
      <c r="L22" s="9">
        <v>0</v>
      </c>
      <c r="M22" s="11"/>
      <c r="N22" s="11">
        <v>0.1</v>
      </c>
      <c r="O22" s="9">
        <f t="shared" si="0"/>
        <v>25762.000000000004</v>
      </c>
      <c r="P22" s="12"/>
      <c r="Q22" s="30">
        <f t="shared" si="1"/>
        <v>23886.163325744317</v>
      </c>
      <c r="R22" s="30">
        <f t="shared" si="2"/>
        <v>24336.147830389964</v>
      </c>
      <c r="S22" s="30">
        <f t="shared" si="3"/>
        <v>26049.218002822916</v>
      </c>
      <c r="T22" s="30">
        <f t="shared" si="10"/>
        <v>26698.826857246007</v>
      </c>
      <c r="U22" s="30">
        <f t="shared" si="4"/>
        <v>28507.111869400444</v>
      </c>
      <c r="V22" s="30">
        <f t="shared" si="5"/>
        <v>31357.823056340494</v>
      </c>
      <c r="W22" s="30">
        <f t="shared" si="6"/>
        <v>29730.019995375129</v>
      </c>
      <c r="X22" s="30">
        <f t="shared" si="7"/>
        <v>32703.021994912648</v>
      </c>
      <c r="Y22" s="30">
        <f t="shared" si="11"/>
        <v>34167.519278617721</v>
      </c>
      <c r="Z22" s="30">
        <f t="shared" si="12"/>
        <v>37584.271206479498</v>
      </c>
      <c r="AA22" s="74">
        <f t="shared" si="8"/>
        <v>34823.70012094218</v>
      </c>
      <c r="AB22" s="74">
        <f t="shared" si="9"/>
        <v>38306.070133036403</v>
      </c>
    </row>
    <row r="23" spans="1:28" ht="25.5">
      <c r="A23" s="6">
        <v>19</v>
      </c>
      <c r="B23" s="7" t="s">
        <v>16</v>
      </c>
      <c r="C23" s="7" t="s">
        <v>26</v>
      </c>
      <c r="D23" s="7" t="s">
        <v>22</v>
      </c>
      <c r="E23" s="7" t="s">
        <v>19</v>
      </c>
      <c r="F23" s="8" t="s">
        <v>8</v>
      </c>
      <c r="G23" s="8" t="s">
        <v>8</v>
      </c>
      <c r="H23" s="61" t="s">
        <v>95</v>
      </c>
      <c r="I23" s="14" t="s">
        <v>79</v>
      </c>
      <c r="J23" s="10" t="s">
        <v>20</v>
      </c>
      <c r="K23" s="9">
        <v>31556</v>
      </c>
      <c r="L23" s="9">
        <v>0</v>
      </c>
      <c r="M23" s="11"/>
      <c r="N23" s="11">
        <v>0.1</v>
      </c>
      <c r="O23" s="9">
        <f t="shared" si="0"/>
        <v>34711.600000000006</v>
      </c>
      <c r="P23" s="12"/>
      <c r="Q23" s="30">
        <f t="shared" si="1"/>
        <v>32184.106315422188</v>
      </c>
      <c r="R23" s="30">
        <f t="shared" si="2"/>
        <v>32790.413361903746</v>
      </c>
      <c r="S23" s="30">
        <f t="shared" si="3"/>
        <v>35098.596212514087</v>
      </c>
      <c r="T23" s="30">
        <f t="shared" si="10"/>
        <v>35973.876187329421</v>
      </c>
      <c r="U23" s="30">
        <f t="shared" si="4"/>
        <v>38410.351073902668</v>
      </c>
      <c r="V23" s="30">
        <f t="shared" si="5"/>
        <v>42251.386181292939</v>
      </c>
      <c r="W23" s="30">
        <f t="shared" si="6"/>
        <v>40058.091843469578</v>
      </c>
      <c r="X23" s="30">
        <f t="shared" si="7"/>
        <v>44063.901027816544</v>
      </c>
      <c r="Y23" s="30">
        <f t="shared" si="11"/>
        <v>46037.157914434705</v>
      </c>
      <c r="Z23" s="30">
        <f t="shared" si="12"/>
        <v>50640.873705878192</v>
      </c>
      <c r="AA23" s="74">
        <f t="shared" si="8"/>
        <v>46921.29295544199</v>
      </c>
      <c r="AB23" s="74">
        <f t="shared" si="9"/>
        <v>51613.422250986194</v>
      </c>
    </row>
    <row r="24" spans="1:28" ht="25.5">
      <c r="A24" s="6">
        <v>20</v>
      </c>
      <c r="B24" s="7" t="s">
        <v>16</v>
      </c>
      <c r="C24" s="7" t="s">
        <v>26</v>
      </c>
      <c r="D24" s="7" t="s">
        <v>22</v>
      </c>
      <c r="E24" s="7" t="s">
        <v>21</v>
      </c>
      <c r="F24" s="8" t="s">
        <v>8</v>
      </c>
      <c r="G24" s="8" t="s">
        <v>8</v>
      </c>
      <c r="H24" s="61" t="s">
        <v>95</v>
      </c>
      <c r="I24" s="14" t="s">
        <v>79</v>
      </c>
      <c r="J24" s="10" t="s">
        <v>20</v>
      </c>
      <c r="K24" s="9">
        <v>25762</v>
      </c>
      <c r="L24" s="9">
        <v>0</v>
      </c>
      <c r="M24" s="11"/>
      <c r="N24" s="11">
        <v>0.1</v>
      </c>
      <c r="O24" s="9">
        <f t="shared" si="0"/>
        <v>28338.2</v>
      </c>
      <c r="P24" s="12"/>
      <c r="Q24" s="30">
        <f t="shared" si="1"/>
        <v>26274.779658318748</v>
      </c>
      <c r="R24" s="30">
        <f t="shared" si="2"/>
        <v>26769.76261342896</v>
      </c>
      <c r="S24" s="30">
        <f t="shared" si="3"/>
        <v>28654.139803105209</v>
      </c>
      <c r="T24" s="30">
        <f t="shared" si="10"/>
        <v>29368.70954297061</v>
      </c>
      <c r="U24" s="30">
        <f t="shared" si="4"/>
        <v>31357.82305634049</v>
      </c>
      <c r="V24" s="30">
        <f t="shared" si="5"/>
        <v>34493.605361974536</v>
      </c>
      <c r="W24" s="30">
        <f t="shared" si="6"/>
        <v>32703.02199491264</v>
      </c>
      <c r="X24" s="30">
        <f t="shared" si="7"/>
        <v>35973.324194403904</v>
      </c>
      <c r="Y24" s="30">
        <f t="shared" si="11"/>
        <v>37584.271206479498</v>
      </c>
      <c r="Z24" s="30">
        <f t="shared" si="12"/>
        <v>41342.698327127444</v>
      </c>
      <c r="AA24" s="74">
        <f t="shared" si="8"/>
        <v>38306.070133036395</v>
      </c>
      <c r="AB24" s="74">
        <f t="shared" si="9"/>
        <v>42136.677146340036</v>
      </c>
    </row>
    <row r="25" spans="1:28" ht="51.75">
      <c r="A25" s="6">
        <v>21</v>
      </c>
      <c r="B25" s="7" t="s">
        <v>16</v>
      </c>
      <c r="C25" s="7" t="s">
        <v>27</v>
      </c>
      <c r="D25" s="7" t="s">
        <v>18</v>
      </c>
      <c r="E25" s="7" t="s">
        <v>19</v>
      </c>
      <c r="F25" s="8" t="s">
        <v>8</v>
      </c>
      <c r="G25" s="8" t="s">
        <v>8</v>
      </c>
      <c r="H25" s="61" t="s">
        <v>95</v>
      </c>
      <c r="I25" s="13" t="s">
        <v>92</v>
      </c>
      <c r="J25" s="10" t="s">
        <v>20</v>
      </c>
      <c r="K25" s="9">
        <v>28687</v>
      </c>
      <c r="L25" s="9">
        <v>0</v>
      </c>
      <c r="M25" s="11"/>
      <c r="N25" s="11">
        <v>0.1</v>
      </c>
      <c r="O25" s="9">
        <f t="shared" si="0"/>
        <v>31555.700000000004</v>
      </c>
      <c r="P25" s="12"/>
      <c r="Q25" s="30">
        <f t="shared" si="1"/>
        <v>29258.000312793647</v>
      </c>
      <c r="R25" s="30">
        <f t="shared" si="2"/>
        <v>29809.183296771858</v>
      </c>
      <c r="S25" s="30">
        <f t="shared" si="3"/>
        <v>31907.511393978693</v>
      </c>
      <c r="T25" s="30">
        <f t="shared" si="10"/>
        <v>32703.212897259447</v>
      </c>
      <c r="U25" s="30">
        <f t="shared" si="4"/>
        <v>34918.169009286532</v>
      </c>
      <c r="V25" s="30">
        <f t="shared" si="5"/>
        <v>38409.98591021519</v>
      </c>
      <c r="W25" s="30">
        <f t="shared" si="6"/>
        <v>36416.100922601465</v>
      </c>
      <c r="X25" s="30">
        <f t="shared" si="7"/>
        <v>40057.711014861619</v>
      </c>
      <c r="Y25" s="30">
        <f t="shared" si="11"/>
        <v>41851.563857630514</v>
      </c>
      <c r="Z25" s="30">
        <f t="shared" si="12"/>
        <v>46036.720243393574</v>
      </c>
      <c r="AA25" s="74">
        <f t="shared" si="8"/>
        <v>42655.315344554576</v>
      </c>
      <c r="AB25" s="74">
        <f t="shared" si="9"/>
        <v>46920.846879010045</v>
      </c>
    </row>
    <row r="26" spans="1:28" ht="25.5">
      <c r="A26" s="6">
        <v>22</v>
      </c>
      <c r="B26" s="7" t="s">
        <v>16</v>
      </c>
      <c r="C26" s="7" t="s">
        <v>27</v>
      </c>
      <c r="D26" s="7" t="s">
        <v>18</v>
      </c>
      <c r="E26" s="7" t="s">
        <v>21</v>
      </c>
      <c r="F26" s="8" t="s">
        <v>8</v>
      </c>
      <c r="G26" s="8" t="s">
        <v>8</v>
      </c>
      <c r="H26" s="61" t="s">
        <v>95</v>
      </c>
      <c r="I26" s="14" t="s">
        <v>79</v>
      </c>
      <c r="J26" s="10" t="s">
        <v>15</v>
      </c>
      <c r="K26" s="9">
        <v>23233.4</v>
      </c>
      <c r="L26" s="9">
        <v>35000</v>
      </c>
      <c r="M26" s="11">
        <v>0.02</v>
      </c>
      <c r="N26" s="11">
        <v>0.1</v>
      </c>
      <c r="O26" s="9">
        <f>K26*(1+M26)*(1+N26)</f>
        <v>26067.874800000005</v>
      </c>
      <c r="P26" s="12"/>
      <c r="Q26" s="30">
        <f t="shared" si="1"/>
        <v>23695.849146556277</v>
      </c>
      <c r="R26" s="30">
        <f t="shared" si="2"/>
        <v>24142.248377565425</v>
      </c>
      <c r="S26" s="30">
        <f t="shared" si="3"/>
        <v>25841.669579282065</v>
      </c>
      <c r="T26" s="30">
        <f t="shared" si="10"/>
        <v>26486.102643259583</v>
      </c>
      <c r="U26" s="30">
        <f t="shared" si="4"/>
        <v>28279.980055786862</v>
      </c>
      <c r="V26" s="30">
        <f t="shared" si="5"/>
        <v>31730.137622592865</v>
      </c>
      <c r="W26" s="30">
        <f t="shared" si="6"/>
        <v>29493.144601218981</v>
      </c>
      <c r="X26" s="30">
        <f t="shared" si="7"/>
        <v>33091.308242567706</v>
      </c>
      <c r="Y26" s="30">
        <f t="shared" si="11"/>
        <v>33895.287891026346</v>
      </c>
      <c r="Z26" s="30">
        <f t="shared" si="12"/>
        <v>38030.513013731565</v>
      </c>
      <c r="AA26" s="74">
        <f t="shared" si="8"/>
        <v>34546.240580268917</v>
      </c>
      <c r="AB26" s="74">
        <f t="shared" si="9"/>
        <v>38760.881931061733</v>
      </c>
    </row>
    <row r="27" spans="1:28" ht="51.75">
      <c r="A27" s="6">
        <v>23</v>
      </c>
      <c r="B27" s="7" t="s">
        <v>16</v>
      </c>
      <c r="C27" s="7" t="s">
        <v>27</v>
      </c>
      <c r="D27" s="7" t="s">
        <v>22</v>
      </c>
      <c r="E27" s="7" t="s">
        <v>19</v>
      </c>
      <c r="F27" s="8" t="s">
        <v>8</v>
      </c>
      <c r="G27" s="8" t="s">
        <v>8</v>
      </c>
      <c r="H27" s="61" t="s">
        <v>95</v>
      </c>
      <c r="I27" s="13" t="s">
        <v>92</v>
      </c>
      <c r="J27" s="10" t="s">
        <v>20</v>
      </c>
      <c r="K27" s="9">
        <v>31556</v>
      </c>
      <c r="L27" s="9">
        <v>0</v>
      </c>
      <c r="M27" s="11"/>
      <c r="N27" s="11">
        <v>0.1</v>
      </c>
      <c r="O27" s="9">
        <f t="shared" si="0"/>
        <v>34711.600000000006</v>
      </c>
      <c r="P27" s="12"/>
      <c r="Q27" s="30">
        <f t="shared" si="1"/>
        <v>32184.106315422188</v>
      </c>
      <c r="R27" s="30">
        <f t="shared" si="2"/>
        <v>32790.413361903746</v>
      </c>
      <c r="S27" s="30">
        <f t="shared" si="3"/>
        <v>35098.596212514087</v>
      </c>
      <c r="T27" s="30">
        <f t="shared" si="10"/>
        <v>35973.876187329421</v>
      </c>
      <c r="U27" s="30">
        <f t="shared" si="4"/>
        <v>38410.351073902668</v>
      </c>
      <c r="V27" s="30">
        <f t="shared" si="5"/>
        <v>42251.386181292939</v>
      </c>
      <c r="W27" s="30">
        <f t="shared" si="6"/>
        <v>40058.091843469578</v>
      </c>
      <c r="X27" s="30">
        <f t="shared" si="7"/>
        <v>44063.901027816544</v>
      </c>
      <c r="Y27" s="30">
        <f t="shared" si="11"/>
        <v>46037.157914434705</v>
      </c>
      <c r="Z27" s="30">
        <f t="shared" si="12"/>
        <v>50640.873705878192</v>
      </c>
      <c r="AA27" s="74">
        <f t="shared" si="8"/>
        <v>46921.29295544199</v>
      </c>
      <c r="AB27" s="74">
        <f t="shared" si="9"/>
        <v>51613.422250986194</v>
      </c>
    </row>
    <row r="28" spans="1:28" ht="25.5">
      <c r="A28" s="6">
        <v>24</v>
      </c>
      <c r="B28" s="7" t="s">
        <v>16</v>
      </c>
      <c r="C28" s="7" t="s">
        <v>27</v>
      </c>
      <c r="D28" s="7" t="s">
        <v>22</v>
      </c>
      <c r="E28" s="7" t="s">
        <v>21</v>
      </c>
      <c r="F28" s="8" t="s">
        <v>8</v>
      </c>
      <c r="G28" s="8" t="s">
        <v>8</v>
      </c>
      <c r="H28" s="61" t="s">
        <v>95</v>
      </c>
      <c r="I28" s="14" t="s">
        <v>79</v>
      </c>
      <c r="J28" s="10" t="s">
        <v>20</v>
      </c>
      <c r="K28" s="9">
        <v>25762</v>
      </c>
      <c r="L28" s="9">
        <v>0</v>
      </c>
      <c r="M28" s="11"/>
      <c r="N28" s="11">
        <v>0.1</v>
      </c>
      <c r="O28" s="9">
        <f t="shared" si="0"/>
        <v>28338.2</v>
      </c>
      <c r="P28" s="12"/>
      <c r="Q28" s="30">
        <f t="shared" si="1"/>
        <v>26274.779658318748</v>
      </c>
      <c r="R28" s="30">
        <f t="shared" si="2"/>
        <v>26769.76261342896</v>
      </c>
      <c r="S28" s="30">
        <f t="shared" si="3"/>
        <v>28654.139803105209</v>
      </c>
      <c r="T28" s="30">
        <f t="shared" si="10"/>
        <v>29368.70954297061</v>
      </c>
      <c r="U28" s="30">
        <f t="shared" si="4"/>
        <v>31357.82305634049</v>
      </c>
      <c r="V28" s="30">
        <f t="shared" si="5"/>
        <v>34493.605361974536</v>
      </c>
      <c r="W28" s="30">
        <f t="shared" si="6"/>
        <v>32703.02199491264</v>
      </c>
      <c r="X28" s="30">
        <f t="shared" si="7"/>
        <v>35973.324194403904</v>
      </c>
      <c r="Y28" s="30">
        <f t="shared" si="11"/>
        <v>37584.271206479498</v>
      </c>
      <c r="Z28" s="30">
        <f t="shared" si="12"/>
        <v>41342.698327127444</v>
      </c>
      <c r="AA28" s="74">
        <f t="shared" si="8"/>
        <v>38306.070133036395</v>
      </c>
      <c r="AB28" s="74">
        <f t="shared" si="9"/>
        <v>42136.677146340036</v>
      </c>
    </row>
    <row r="29" spans="1:28" ht="51.75">
      <c r="A29" s="6">
        <v>25</v>
      </c>
      <c r="B29" s="7" t="s">
        <v>16</v>
      </c>
      <c r="C29" s="7" t="s">
        <v>28</v>
      </c>
      <c r="D29" s="7" t="s">
        <v>18</v>
      </c>
      <c r="E29" s="7" t="s">
        <v>19</v>
      </c>
      <c r="F29" s="8" t="s">
        <v>8</v>
      </c>
      <c r="G29" s="8" t="s">
        <v>8</v>
      </c>
      <c r="H29" s="61" t="s">
        <v>95</v>
      </c>
      <c r="I29" s="13" t="s">
        <v>92</v>
      </c>
      <c r="J29" s="10" t="s">
        <v>20</v>
      </c>
      <c r="K29" s="9">
        <v>26776</v>
      </c>
      <c r="L29" s="9">
        <v>0</v>
      </c>
      <c r="M29" s="11"/>
      <c r="N29" s="11">
        <v>0.1</v>
      </c>
      <c r="O29" s="9">
        <f t="shared" si="0"/>
        <v>29453.600000000002</v>
      </c>
      <c r="P29" s="12"/>
      <c r="Q29" s="30">
        <f t="shared" si="1"/>
        <v>27308.962818536711</v>
      </c>
      <c r="R29" s="30">
        <f t="shared" si="2"/>
        <v>27823.428450321167</v>
      </c>
      <c r="S29" s="30">
        <f t="shared" si="3"/>
        <v>29781.97528794135</v>
      </c>
      <c r="T29" s="30">
        <f t="shared" si="10"/>
        <v>30524.670705790741</v>
      </c>
      <c r="U29" s="30">
        <f t="shared" si="4"/>
        <v>32592.076320028449</v>
      </c>
      <c r="V29" s="30">
        <f t="shared" si="5"/>
        <v>35851.283952031299</v>
      </c>
      <c r="W29" s="30">
        <f t="shared" si="6"/>
        <v>33990.22268984477</v>
      </c>
      <c r="X29" s="30">
        <f t="shared" si="7"/>
        <v>37389.244958829244</v>
      </c>
      <c r="Y29" s="30">
        <f t="shared" si="11"/>
        <v>39063.599325545183</v>
      </c>
      <c r="Z29" s="30">
        <f t="shared" si="12"/>
        <v>42969.959258099705</v>
      </c>
      <c r="AA29" s="74">
        <f t="shared" si="8"/>
        <v>39813.808473029363</v>
      </c>
      <c r="AB29" s="74">
        <f t="shared" si="9"/>
        <v>43795.189320332305</v>
      </c>
    </row>
    <row r="30" spans="1:28" ht="51.75">
      <c r="A30" s="6">
        <v>26</v>
      </c>
      <c r="B30" s="7" t="s">
        <v>16</v>
      </c>
      <c r="C30" s="7" t="s">
        <v>28</v>
      </c>
      <c r="D30" s="7" t="s">
        <v>18</v>
      </c>
      <c r="E30" s="7" t="s">
        <v>21</v>
      </c>
      <c r="F30" s="8" t="s">
        <v>8</v>
      </c>
      <c r="G30" s="8" t="s">
        <v>8</v>
      </c>
      <c r="H30" s="61" t="s">
        <v>95</v>
      </c>
      <c r="I30" s="13" t="s">
        <v>92</v>
      </c>
      <c r="J30" s="10" t="s">
        <v>20</v>
      </c>
      <c r="K30" s="9">
        <v>21509</v>
      </c>
      <c r="L30" s="9">
        <v>0</v>
      </c>
      <c r="M30" s="11"/>
      <c r="N30" s="11">
        <v>0.1</v>
      </c>
      <c r="O30" s="9">
        <f t="shared" si="0"/>
        <v>23659.9</v>
      </c>
      <c r="P30" s="12"/>
      <c r="Q30" s="30">
        <f t="shared" si="1"/>
        <v>21937.125831487381</v>
      </c>
      <c r="R30" s="30">
        <f t="shared" si="2"/>
        <v>22350.392983939273</v>
      </c>
      <c r="S30" s="30">
        <f t="shared" si="3"/>
        <v>23923.681896785572</v>
      </c>
      <c r="T30" s="30">
        <f t="shared" si="10"/>
        <v>24520.284665777301</v>
      </c>
      <c r="U30" s="30">
        <f t="shared" si="4"/>
        <v>26181.019180142364</v>
      </c>
      <c r="V30" s="30">
        <f t="shared" si="5"/>
        <v>28799.1210981566</v>
      </c>
      <c r="W30" s="30">
        <f t="shared" si="6"/>
        <v>27304.14176261843</v>
      </c>
      <c r="X30" s="30">
        <f t="shared" si="7"/>
        <v>30034.555938880276</v>
      </c>
      <c r="Y30" s="30">
        <f t="shared" si="11"/>
        <v>31379.554746532391</v>
      </c>
      <c r="Z30" s="30">
        <f t="shared" si="12"/>
        <v>34517.510221185636</v>
      </c>
      <c r="AA30" s="74">
        <f t="shared" si="8"/>
        <v>31982.193249416963</v>
      </c>
      <c r="AB30" s="74">
        <f t="shared" si="9"/>
        <v>35180.412574358663</v>
      </c>
    </row>
    <row r="31" spans="1:28" ht="51.75">
      <c r="A31" s="6">
        <v>27</v>
      </c>
      <c r="B31" s="7" t="s">
        <v>16</v>
      </c>
      <c r="C31" s="7" t="s">
        <v>28</v>
      </c>
      <c r="D31" s="7" t="s">
        <v>22</v>
      </c>
      <c r="E31" s="7" t="s">
        <v>19</v>
      </c>
      <c r="F31" s="8" t="s">
        <v>8</v>
      </c>
      <c r="G31" s="8" t="s">
        <v>8</v>
      </c>
      <c r="H31" s="61" t="s">
        <v>95</v>
      </c>
      <c r="I31" s="13" t="s">
        <v>92</v>
      </c>
      <c r="J31" s="10" t="s">
        <v>20</v>
      </c>
      <c r="K31" s="9">
        <v>29454</v>
      </c>
      <c r="L31" s="9">
        <v>0</v>
      </c>
      <c r="M31" s="11"/>
      <c r="N31" s="11">
        <v>0.1</v>
      </c>
      <c r="O31" s="9">
        <f t="shared" si="0"/>
        <v>32399.4</v>
      </c>
      <c r="P31" s="12"/>
      <c r="Q31" s="30">
        <f t="shared" si="1"/>
        <v>30040.267062189287</v>
      </c>
      <c r="R31" s="30">
        <f t="shared" si="2"/>
        <v>30606.186942626216</v>
      </c>
      <c r="S31" s="30">
        <f t="shared" si="3"/>
        <v>32760.617722252184</v>
      </c>
      <c r="T31" s="30">
        <f t="shared" si="10"/>
        <v>33577.593776828522</v>
      </c>
      <c r="U31" s="30">
        <f t="shared" si="4"/>
        <v>35851.770836947937</v>
      </c>
      <c r="V31" s="30">
        <f t="shared" si="5"/>
        <v>39436.947920642735</v>
      </c>
      <c r="W31" s="30">
        <f t="shared" si="6"/>
        <v>37389.752730306536</v>
      </c>
      <c r="X31" s="30">
        <f t="shared" si="7"/>
        <v>41128.728003337194</v>
      </c>
      <c r="Y31" s="30">
        <f t="shared" si="11"/>
        <v>42970.542819487891</v>
      </c>
      <c r="Z31" s="30">
        <f t="shared" si="12"/>
        <v>47267.597101436681</v>
      </c>
      <c r="AA31" s="74">
        <f t="shared" si="8"/>
        <v>43795.784088908236</v>
      </c>
      <c r="AB31" s="74">
        <f t="shared" si="9"/>
        <v>48175.362497799062</v>
      </c>
    </row>
    <row r="32" spans="1:28" ht="51.75">
      <c r="A32" s="6">
        <v>28</v>
      </c>
      <c r="B32" s="7" t="s">
        <v>16</v>
      </c>
      <c r="C32" s="7" t="s">
        <v>28</v>
      </c>
      <c r="D32" s="7" t="s">
        <v>22</v>
      </c>
      <c r="E32" s="7" t="s">
        <v>21</v>
      </c>
      <c r="F32" s="8" t="s">
        <v>8</v>
      </c>
      <c r="G32" s="8" t="s">
        <v>8</v>
      </c>
      <c r="H32" s="61" t="s">
        <v>95</v>
      </c>
      <c r="I32" s="13" t="s">
        <v>92</v>
      </c>
      <c r="J32" s="10" t="s">
        <v>20</v>
      </c>
      <c r="K32" s="9">
        <v>23660</v>
      </c>
      <c r="L32" s="9">
        <v>0</v>
      </c>
      <c r="M32" s="11"/>
      <c r="N32" s="11">
        <v>0.1</v>
      </c>
      <c r="O32" s="9">
        <f t="shared" si="0"/>
        <v>26026.000000000004</v>
      </c>
      <c r="P32" s="12"/>
      <c r="Q32" s="30">
        <f t="shared" si="1"/>
        <v>24130.940405085847</v>
      </c>
      <c r="R32" s="30">
        <f t="shared" si="2"/>
        <v>24585.536194151435</v>
      </c>
      <c r="S32" s="30">
        <f t="shared" si="3"/>
        <v>26316.161312843305</v>
      </c>
      <c r="T32" s="30">
        <f t="shared" si="10"/>
        <v>26972.427132469707</v>
      </c>
      <c r="U32" s="30">
        <f t="shared" si="4"/>
        <v>28799.24281938576</v>
      </c>
      <c r="V32" s="30">
        <f t="shared" si="5"/>
        <v>31679.167101324339</v>
      </c>
      <c r="W32" s="30">
        <f t="shared" si="6"/>
        <v>30034.682881749595</v>
      </c>
      <c r="X32" s="30">
        <f t="shared" si="7"/>
        <v>33038.15116992456</v>
      </c>
      <c r="Y32" s="30">
        <f t="shared" si="11"/>
        <v>34517.656111532677</v>
      </c>
      <c r="Z32" s="30">
        <f t="shared" si="12"/>
        <v>37969.421722685955</v>
      </c>
      <c r="AA32" s="74">
        <f t="shared" si="8"/>
        <v>35180.561266502642</v>
      </c>
      <c r="AB32" s="74">
        <f t="shared" si="9"/>
        <v>38698.617393152912</v>
      </c>
    </row>
    <row r="33" spans="1:28" ht="51.75">
      <c r="A33" s="6">
        <v>29</v>
      </c>
      <c r="B33" s="7" t="s">
        <v>16</v>
      </c>
      <c r="C33" s="7" t="s">
        <v>29</v>
      </c>
      <c r="D33" s="7" t="s">
        <v>18</v>
      </c>
      <c r="E33" s="7" t="s">
        <v>19</v>
      </c>
      <c r="F33" s="8" t="s">
        <v>8</v>
      </c>
      <c r="G33" s="8" t="s">
        <v>8</v>
      </c>
      <c r="H33" s="61" t="s">
        <v>95</v>
      </c>
      <c r="I33" s="13" t="s">
        <v>92</v>
      </c>
      <c r="J33" s="10" t="s">
        <v>15</v>
      </c>
      <c r="K33" s="9">
        <v>27746.400000000001</v>
      </c>
      <c r="L33" s="9">
        <v>35000</v>
      </c>
      <c r="M33" s="11">
        <v>0.02</v>
      </c>
      <c r="N33" s="11">
        <v>0.1</v>
      </c>
      <c r="O33" s="9">
        <f t="shared" si="0"/>
        <v>31131.460800000004</v>
      </c>
      <c r="P33" s="12"/>
      <c r="Q33" s="30">
        <f t="shared" si="1"/>
        <v>28298.6781426743</v>
      </c>
      <c r="R33" s="30">
        <f t="shared" si="2"/>
        <v>28831.788734463371</v>
      </c>
      <c r="S33" s="30">
        <f t="shared" si="3"/>
        <v>30861.31607145712</v>
      </c>
      <c r="T33" s="30">
        <f t="shared" si="10"/>
        <v>31630.927818611901</v>
      </c>
      <c r="U33" s="30">
        <f t="shared" si="4"/>
        <v>33773.259127802412</v>
      </c>
      <c r="V33" s="30">
        <f t="shared" si="5"/>
        <v>37893.596741394314</v>
      </c>
      <c r="W33" s="30">
        <f t="shared" si="6"/>
        <v>35222.076293752201</v>
      </c>
      <c r="X33" s="30">
        <f t="shared" si="7"/>
        <v>39519.169601589972</v>
      </c>
      <c r="Y33" s="30">
        <f t="shared" si="11"/>
        <v>40479.319253297988</v>
      </c>
      <c r="Z33" s="30">
        <f t="shared" si="12"/>
        <v>45417.796202200348</v>
      </c>
      <c r="AA33" s="74">
        <f t="shared" si="8"/>
        <v>41256.717038245522</v>
      </c>
      <c r="AB33" s="74">
        <f t="shared" si="9"/>
        <v>46290.036516911481</v>
      </c>
    </row>
    <row r="34" spans="1:28" ht="51.75">
      <c r="A34" s="6">
        <v>31</v>
      </c>
      <c r="B34" s="7" t="s">
        <v>16</v>
      </c>
      <c r="C34" s="7" t="s">
        <v>29</v>
      </c>
      <c r="D34" s="7" t="s">
        <v>22</v>
      </c>
      <c r="E34" s="7" t="s">
        <v>19</v>
      </c>
      <c r="F34" s="8" t="s">
        <v>8</v>
      </c>
      <c r="G34" s="8" t="s">
        <v>8</v>
      </c>
      <c r="H34" s="61" t="s">
        <v>95</v>
      </c>
      <c r="I34" s="13" t="s">
        <v>92</v>
      </c>
      <c r="J34" s="10" t="s">
        <v>20</v>
      </c>
      <c r="K34" s="9">
        <v>31556</v>
      </c>
      <c r="L34" s="9">
        <v>0</v>
      </c>
      <c r="M34" s="11"/>
      <c r="N34" s="11">
        <v>0.1</v>
      </c>
      <c r="O34" s="9">
        <f t="shared" si="0"/>
        <v>34711.600000000006</v>
      </c>
      <c r="P34" s="12"/>
      <c r="Q34" s="30">
        <f t="shared" si="1"/>
        <v>32184.106315422188</v>
      </c>
      <c r="R34" s="30">
        <f t="shared" si="2"/>
        <v>32790.413361903746</v>
      </c>
      <c r="S34" s="30">
        <f t="shared" si="3"/>
        <v>35098.596212514087</v>
      </c>
      <c r="T34" s="30">
        <f t="shared" si="10"/>
        <v>35973.876187329421</v>
      </c>
      <c r="U34" s="30">
        <f t="shared" si="4"/>
        <v>38410.351073902668</v>
      </c>
      <c r="V34" s="30">
        <f t="shared" si="5"/>
        <v>42251.386181292939</v>
      </c>
      <c r="W34" s="30">
        <f t="shared" si="6"/>
        <v>40058.091843469578</v>
      </c>
      <c r="X34" s="30">
        <f t="shared" si="7"/>
        <v>44063.901027816544</v>
      </c>
      <c r="Y34" s="30">
        <f t="shared" si="11"/>
        <v>46037.157914434705</v>
      </c>
      <c r="Z34" s="30">
        <f t="shared" si="12"/>
        <v>50640.873705878192</v>
      </c>
      <c r="AA34" s="74">
        <f t="shared" si="8"/>
        <v>46921.29295544199</v>
      </c>
      <c r="AB34" s="74">
        <f t="shared" si="9"/>
        <v>51613.422250986194</v>
      </c>
    </row>
    <row r="35" spans="1:28" ht="51.75">
      <c r="A35" s="6">
        <v>33</v>
      </c>
      <c r="B35" s="7" t="s">
        <v>16</v>
      </c>
      <c r="C35" s="7" t="s">
        <v>30</v>
      </c>
      <c r="D35" s="7" t="s">
        <v>18</v>
      </c>
      <c r="E35" s="7" t="s">
        <v>19</v>
      </c>
      <c r="F35" s="8" t="s">
        <v>8</v>
      </c>
      <c r="G35" s="8" t="s">
        <v>8</v>
      </c>
      <c r="H35" s="61" t="s">
        <v>95</v>
      </c>
      <c r="I35" s="13" t="s">
        <v>92</v>
      </c>
      <c r="J35" s="10" t="s">
        <v>15</v>
      </c>
      <c r="K35" s="9">
        <v>27746.400000000001</v>
      </c>
      <c r="L35" s="9">
        <v>35000</v>
      </c>
      <c r="M35" s="11">
        <v>0.02</v>
      </c>
      <c r="N35" s="11">
        <v>0.1</v>
      </c>
      <c r="O35" s="9">
        <f t="shared" si="0"/>
        <v>31131.460800000004</v>
      </c>
      <c r="P35" s="12"/>
      <c r="Q35" s="30">
        <f t="shared" si="1"/>
        <v>28298.6781426743</v>
      </c>
      <c r="R35" s="30">
        <f t="shared" si="2"/>
        <v>28831.788734463371</v>
      </c>
      <c r="S35" s="30">
        <f t="shared" si="3"/>
        <v>30861.31607145712</v>
      </c>
      <c r="T35" s="30">
        <f t="shared" si="10"/>
        <v>31630.927818611901</v>
      </c>
      <c r="U35" s="30">
        <f t="shared" si="4"/>
        <v>33773.259127802412</v>
      </c>
      <c r="V35" s="30">
        <f t="shared" si="5"/>
        <v>37893.596741394314</v>
      </c>
      <c r="W35" s="30">
        <f t="shared" si="6"/>
        <v>35222.076293752201</v>
      </c>
      <c r="X35" s="30">
        <f t="shared" si="7"/>
        <v>39519.169601589972</v>
      </c>
      <c r="Y35" s="30">
        <f t="shared" si="11"/>
        <v>40479.319253297988</v>
      </c>
      <c r="Z35" s="30">
        <f t="shared" si="12"/>
        <v>45417.796202200348</v>
      </c>
      <c r="AA35" s="74">
        <f t="shared" si="8"/>
        <v>41256.717038245522</v>
      </c>
      <c r="AB35" s="74">
        <f t="shared" si="9"/>
        <v>46290.036516911481</v>
      </c>
    </row>
    <row r="36" spans="1:28" ht="51.75">
      <c r="A36" s="6">
        <v>35</v>
      </c>
      <c r="B36" s="7" t="s">
        <v>16</v>
      </c>
      <c r="C36" s="7" t="s">
        <v>30</v>
      </c>
      <c r="D36" s="7" t="s">
        <v>22</v>
      </c>
      <c r="E36" s="7" t="s">
        <v>19</v>
      </c>
      <c r="F36" s="8" t="s">
        <v>8</v>
      </c>
      <c r="G36" s="8" t="s">
        <v>8</v>
      </c>
      <c r="H36" s="61" t="s">
        <v>95</v>
      </c>
      <c r="I36" s="13" t="s">
        <v>92</v>
      </c>
      <c r="J36" s="10" t="s">
        <v>20</v>
      </c>
      <c r="K36" s="9">
        <v>31556</v>
      </c>
      <c r="L36" s="9">
        <v>0</v>
      </c>
      <c r="M36" s="11"/>
      <c r="N36" s="11">
        <v>0.1</v>
      </c>
      <c r="O36" s="9">
        <f t="shared" si="0"/>
        <v>34711.600000000006</v>
      </c>
      <c r="P36" s="12"/>
      <c r="Q36" s="30">
        <f t="shared" si="1"/>
        <v>32184.106315422188</v>
      </c>
      <c r="R36" s="30">
        <f t="shared" si="2"/>
        <v>32790.413361903746</v>
      </c>
      <c r="S36" s="30">
        <f t="shared" si="3"/>
        <v>35098.596212514087</v>
      </c>
      <c r="T36" s="30">
        <f t="shared" si="10"/>
        <v>35973.876187329421</v>
      </c>
      <c r="U36" s="30">
        <f t="shared" si="4"/>
        <v>38410.351073902668</v>
      </c>
      <c r="V36" s="30">
        <f t="shared" si="5"/>
        <v>42251.386181292939</v>
      </c>
      <c r="W36" s="30">
        <f t="shared" si="6"/>
        <v>40058.091843469578</v>
      </c>
      <c r="X36" s="30">
        <f t="shared" si="7"/>
        <v>44063.901027816544</v>
      </c>
      <c r="Y36" s="30">
        <f t="shared" si="11"/>
        <v>46037.157914434705</v>
      </c>
      <c r="Z36" s="30">
        <f t="shared" si="12"/>
        <v>50640.873705878192</v>
      </c>
      <c r="AA36" s="74">
        <f t="shared" si="8"/>
        <v>46921.29295544199</v>
      </c>
      <c r="AB36" s="74">
        <f t="shared" si="9"/>
        <v>51613.422250986194</v>
      </c>
    </row>
    <row r="37" spans="1:28" ht="51.75">
      <c r="A37" s="6">
        <v>37</v>
      </c>
      <c r="B37" s="7" t="s">
        <v>16</v>
      </c>
      <c r="C37" s="7" t="s">
        <v>31</v>
      </c>
      <c r="D37" s="7" t="s">
        <v>18</v>
      </c>
      <c r="E37" s="7" t="s">
        <v>19</v>
      </c>
      <c r="F37" s="8" t="s">
        <v>8</v>
      </c>
      <c r="G37" s="8" t="s">
        <v>8</v>
      </c>
      <c r="H37" s="61" t="s">
        <v>95</v>
      </c>
      <c r="I37" s="13" t="s">
        <v>92</v>
      </c>
      <c r="J37" s="10" t="s">
        <v>15</v>
      </c>
      <c r="K37" s="9">
        <v>29833.4</v>
      </c>
      <c r="L37" s="9">
        <v>35000</v>
      </c>
      <c r="M37" s="11">
        <v>0.02</v>
      </c>
      <c r="N37" s="11">
        <v>0.1</v>
      </c>
      <c r="O37" s="9">
        <f t="shared" si="0"/>
        <v>33473.074800000009</v>
      </c>
      <c r="P37" s="12"/>
      <c r="Q37" s="30">
        <f t="shared" si="1"/>
        <v>30427.218828448356</v>
      </c>
      <c r="R37" s="30">
        <f t="shared" si="2"/>
        <v>31000.428381005808</v>
      </c>
      <c r="S37" s="30">
        <f t="shared" si="3"/>
        <v>33182.610604842746</v>
      </c>
      <c r="T37" s="30">
        <f t="shared" si="10"/>
        <v>34010.11021191132</v>
      </c>
      <c r="U37" s="30">
        <f t="shared" si="4"/>
        <v>36313.581180383058</v>
      </c>
      <c r="V37" s="30">
        <f t="shared" si="5"/>
        <v>40743.838084389805</v>
      </c>
      <c r="W37" s="30">
        <f t="shared" si="6"/>
        <v>37871.373976516843</v>
      </c>
      <c r="X37" s="30">
        <f t="shared" si="7"/>
        <v>42491.681601651908</v>
      </c>
      <c r="Y37" s="30">
        <f t="shared" si="11"/>
        <v>43524.050796187621</v>
      </c>
      <c r="Z37" s="30">
        <f t="shared" si="12"/>
        <v>48833.98499332252</v>
      </c>
      <c r="AA37" s="74">
        <f t="shared" si="8"/>
        <v>44359.922083181744</v>
      </c>
      <c r="AB37" s="74">
        <f t="shared" si="9"/>
        <v>49771.832577329929</v>
      </c>
    </row>
    <row r="38" spans="1:28" ht="51.75">
      <c r="A38" s="6">
        <v>38</v>
      </c>
      <c r="B38" s="7" t="s">
        <v>16</v>
      </c>
      <c r="C38" s="7" t="s">
        <v>31</v>
      </c>
      <c r="D38" s="7" t="s">
        <v>18</v>
      </c>
      <c r="E38" s="7" t="s">
        <v>21</v>
      </c>
      <c r="F38" s="8" t="s">
        <v>8</v>
      </c>
      <c r="G38" s="8" t="s">
        <v>8</v>
      </c>
      <c r="H38" s="61" t="s">
        <v>95</v>
      </c>
      <c r="I38" s="13" t="s">
        <v>92</v>
      </c>
      <c r="J38" s="10" t="s">
        <v>15</v>
      </c>
      <c r="K38" s="9">
        <v>24033.4</v>
      </c>
      <c r="L38" s="9">
        <v>35000</v>
      </c>
      <c r="M38" s="11">
        <v>0.02</v>
      </c>
      <c r="N38" s="11">
        <v>0.1</v>
      </c>
      <c r="O38" s="9">
        <f t="shared" si="0"/>
        <v>26965.474800000004</v>
      </c>
      <c r="P38" s="12"/>
      <c r="Q38" s="30">
        <f t="shared" si="1"/>
        <v>24511.772744361377</v>
      </c>
      <c r="R38" s="30">
        <f t="shared" si="2"/>
        <v>24973.542923436988</v>
      </c>
      <c r="S38" s="30">
        <f t="shared" si="3"/>
        <v>26731.480612683361</v>
      </c>
      <c r="T38" s="30">
        <f t="shared" si="10"/>
        <v>27398.103560671916</v>
      </c>
      <c r="U38" s="30">
        <f t="shared" si="4"/>
        <v>29253.749889071249</v>
      </c>
      <c r="V38" s="30">
        <f t="shared" si="5"/>
        <v>32822.707375537946</v>
      </c>
      <c r="W38" s="30">
        <f t="shared" si="6"/>
        <v>30508.687555800541</v>
      </c>
      <c r="X38" s="30">
        <f t="shared" si="7"/>
        <v>34230.74743760821</v>
      </c>
      <c r="Y38" s="30">
        <f t="shared" si="11"/>
        <v>35062.410667409531</v>
      </c>
      <c r="Z38" s="30">
        <f t="shared" si="12"/>
        <v>39340.0247688335</v>
      </c>
      <c r="AA38" s="74">
        <f t="shared" si="8"/>
        <v>35735.77773213714</v>
      </c>
      <c r="AB38" s="74">
        <f t="shared" si="9"/>
        <v>40095.542615457874</v>
      </c>
    </row>
    <row r="39" spans="1:28" ht="51.75">
      <c r="A39" s="6">
        <v>39</v>
      </c>
      <c r="B39" s="7" t="s">
        <v>16</v>
      </c>
      <c r="C39" s="7" t="s">
        <v>31</v>
      </c>
      <c r="D39" s="7" t="s">
        <v>22</v>
      </c>
      <c r="E39" s="7" t="s">
        <v>19</v>
      </c>
      <c r="F39" s="8" t="s">
        <v>8</v>
      </c>
      <c r="G39" s="8" t="s">
        <v>8</v>
      </c>
      <c r="H39" s="61" t="s">
        <v>95</v>
      </c>
      <c r="I39" s="13" t="s">
        <v>92</v>
      </c>
      <c r="J39" s="10" t="s">
        <v>20</v>
      </c>
      <c r="K39" s="9">
        <v>33002</v>
      </c>
      <c r="L39" s="9">
        <v>0</v>
      </c>
      <c r="M39" s="11"/>
      <c r="N39" s="11">
        <v>0.1</v>
      </c>
      <c r="O39" s="9">
        <f t="shared" si="0"/>
        <v>36302.200000000004</v>
      </c>
      <c r="P39" s="12"/>
      <c r="Q39" s="30">
        <f t="shared" si="1"/>
        <v>33658.888218454907</v>
      </c>
      <c r="R39" s="30">
        <f t="shared" si="2"/>
        <v>34292.978253566595</v>
      </c>
      <c r="S39" s="30">
        <f t="shared" si="3"/>
        <v>36706.929655386928</v>
      </c>
      <c r="T39" s="30">
        <f t="shared" si="10"/>
        <v>37622.317845552214</v>
      </c>
      <c r="U39" s="30">
        <f t="shared" si="4"/>
        <v>40170.440047564196</v>
      </c>
      <c r="V39" s="30">
        <f t="shared" si="5"/>
        <v>44187.484052320622</v>
      </c>
      <c r="W39" s="30">
        <f t="shared" si="6"/>
        <v>41893.685733875747</v>
      </c>
      <c r="X39" s="30">
        <f t="shared" si="7"/>
        <v>46083.05430726333</v>
      </c>
      <c r="Y39" s="30">
        <f t="shared" si="11"/>
        <v>48146.732332747313</v>
      </c>
      <c r="Z39" s="30">
        <f t="shared" si="12"/>
        <v>52961.405566022055</v>
      </c>
      <c r="AA39" s="74">
        <f t="shared" si="8"/>
        <v>49071.381357443795</v>
      </c>
      <c r="AB39" s="74">
        <f t="shared" si="9"/>
        <v>53978.519493188185</v>
      </c>
    </row>
    <row r="40" spans="1:28" ht="51.75">
      <c r="A40" s="6">
        <v>40</v>
      </c>
      <c r="B40" s="7" t="s">
        <v>16</v>
      </c>
      <c r="C40" s="7" t="s">
        <v>31</v>
      </c>
      <c r="D40" s="7" t="s">
        <v>22</v>
      </c>
      <c r="E40" s="7" t="s">
        <v>21</v>
      </c>
      <c r="F40" s="8" t="s">
        <v>8</v>
      </c>
      <c r="G40" s="8" t="s">
        <v>8</v>
      </c>
      <c r="H40" s="61" t="s">
        <v>95</v>
      </c>
      <c r="I40" s="13" t="s">
        <v>92</v>
      </c>
      <c r="J40" s="10" t="s">
        <v>20</v>
      </c>
      <c r="K40" s="9">
        <v>27209</v>
      </c>
      <c r="L40" s="9">
        <v>0</v>
      </c>
      <c r="M40" s="11"/>
      <c r="N40" s="11">
        <v>0.1</v>
      </c>
      <c r="O40" s="9">
        <f t="shared" si="0"/>
        <v>29929.9</v>
      </c>
      <c r="P40" s="12"/>
      <c r="Q40" s="30">
        <f t="shared" si="1"/>
        <v>27750.581465848722</v>
      </c>
      <c r="R40" s="30">
        <f t="shared" si="2"/>
        <v>28273.366623274149</v>
      </c>
      <c r="S40" s="30">
        <f t="shared" si="3"/>
        <v>30263.5855097698</v>
      </c>
      <c r="T40" s="30">
        <f t="shared" si="10"/>
        <v>31018.291202340162</v>
      </c>
      <c r="U40" s="30">
        <f t="shared" si="4"/>
        <v>33119.129242293624</v>
      </c>
      <c r="V40" s="30">
        <f t="shared" si="5"/>
        <v>36431.042166522988</v>
      </c>
      <c r="W40" s="30">
        <f t="shared" si="6"/>
        <v>34539.885314012034</v>
      </c>
      <c r="X40" s="30">
        <f t="shared" si="7"/>
        <v>37993.87384541324</v>
      </c>
      <c r="Y40" s="30">
        <f t="shared" si="11"/>
        <v>39695.304528262583</v>
      </c>
      <c r="Z40" s="30">
        <f t="shared" si="12"/>
        <v>43664.834981088839</v>
      </c>
      <c r="AA40" s="74">
        <f t="shared" si="8"/>
        <v>40457.645456478043</v>
      </c>
      <c r="AB40" s="74">
        <f t="shared" si="9"/>
        <v>44503.410002125849</v>
      </c>
    </row>
    <row r="41" spans="1:28" ht="51.75">
      <c r="A41" s="6">
        <v>41</v>
      </c>
      <c r="B41" s="7" t="s">
        <v>16</v>
      </c>
      <c r="C41" s="7" t="s">
        <v>32</v>
      </c>
      <c r="D41" s="7" t="s">
        <v>18</v>
      </c>
      <c r="E41" s="7" t="s">
        <v>19</v>
      </c>
      <c r="F41" s="8" t="s">
        <v>8</v>
      </c>
      <c r="G41" s="8" t="s">
        <v>8</v>
      </c>
      <c r="H41" s="61" t="s">
        <v>95</v>
      </c>
      <c r="I41" s="13" t="s">
        <v>92</v>
      </c>
      <c r="J41" s="10" t="s">
        <v>15</v>
      </c>
      <c r="K41" s="9">
        <v>23701.9</v>
      </c>
      <c r="L41" s="9">
        <v>35000</v>
      </c>
      <c r="M41" s="11">
        <v>0.02</v>
      </c>
      <c r="N41" s="11">
        <v>0.1</v>
      </c>
      <c r="O41" s="9">
        <f t="shared" si="0"/>
        <v>26593.531800000004</v>
      </c>
      <c r="P41" s="12"/>
      <c r="Q41" s="30">
        <f t="shared" si="1"/>
        <v>24173.67440352089</v>
      </c>
      <c r="R41" s="30">
        <f t="shared" si="2"/>
        <v>24629.075245991458</v>
      </c>
      <c r="S41" s="30">
        <f t="shared" si="3"/>
        <v>26362.765165717698</v>
      </c>
      <c r="T41" s="30">
        <f t="shared" si="10"/>
        <v>27020.193180519182</v>
      </c>
      <c r="U41" s="30">
        <f t="shared" si="4"/>
        <v>28850.244014404034</v>
      </c>
      <c r="V41" s="30">
        <f t="shared" si="5"/>
        <v>32369.973784161328</v>
      </c>
      <c r="W41" s="30">
        <f t="shared" si="6"/>
        <v>30087.871943995808</v>
      </c>
      <c r="X41" s="30">
        <f t="shared" si="7"/>
        <v>33758.592321163298</v>
      </c>
      <c r="Y41" s="30">
        <f t="shared" si="11"/>
        <v>34578.784166945748</v>
      </c>
      <c r="Z41" s="30">
        <f t="shared" si="12"/>
        <v>38797.395835313138</v>
      </c>
      <c r="AA41" s="74">
        <f t="shared" si="8"/>
        <v>35242.863274831747</v>
      </c>
      <c r="AB41" s="74">
        <f t="shared" si="9"/>
        <v>39542.492594361218</v>
      </c>
    </row>
    <row r="42" spans="1:28" ht="51.75">
      <c r="A42" s="6">
        <v>42</v>
      </c>
      <c r="B42" s="7" t="s">
        <v>16</v>
      </c>
      <c r="C42" s="7" t="s">
        <v>32</v>
      </c>
      <c r="D42" s="7" t="s">
        <v>18</v>
      </c>
      <c r="E42" s="7" t="s">
        <v>21</v>
      </c>
      <c r="F42" s="8" t="s">
        <v>8</v>
      </c>
      <c r="G42" s="8" t="s">
        <v>8</v>
      </c>
      <c r="H42" s="61" t="s">
        <v>95</v>
      </c>
      <c r="I42" s="13" t="s">
        <v>92</v>
      </c>
      <c r="J42" s="10" t="s">
        <v>15</v>
      </c>
      <c r="K42" s="9">
        <v>18101.900000000001</v>
      </c>
      <c r="L42" s="9">
        <v>35000</v>
      </c>
      <c r="M42" s="11">
        <v>0.02</v>
      </c>
      <c r="N42" s="11">
        <v>0.1</v>
      </c>
      <c r="O42" s="9">
        <f t="shared" si="0"/>
        <v>20310.331800000004</v>
      </c>
      <c r="P42" s="12"/>
      <c r="Q42" s="30">
        <f t="shared" si="1"/>
        <v>18462.209218885186</v>
      </c>
      <c r="R42" s="30">
        <f t="shared" si="2"/>
        <v>18810.013424890527</v>
      </c>
      <c r="S42" s="30">
        <f t="shared" si="3"/>
        <v>20134.087931908631</v>
      </c>
      <c r="T42" s="30">
        <f t="shared" si="10"/>
        <v>20636.186758632859</v>
      </c>
      <c r="U42" s="30">
        <f t="shared" si="4"/>
        <v>22033.855181413321</v>
      </c>
      <c r="V42" s="30">
        <f t="shared" si="5"/>
        <v>24721.985513545747</v>
      </c>
      <c r="W42" s="30">
        <f t="shared" si="6"/>
        <v>22979.071261924899</v>
      </c>
      <c r="X42" s="30">
        <f t="shared" si="7"/>
        <v>25782.517955879735</v>
      </c>
      <c r="Y42" s="30">
        <f t="shared" si="11"/>
        <v>26408.924732263458</v>
      </c>
      <c r="Z42" s="30">
        <f t="shared" si="12"/>
        <v>29630.813549599603</v>
      </c>
      <c r="AA42" s="74">
        <f t="shared" si="8"/>
        <v>26916.103211754194</v>
      </c>
      <c r="AB42" s="74">
        <f t="shared" si="9"/>
        <v>30199.867803588211</v>
      </c>
    </row>
    <row r="43" spans="1:28" ht="51.75">
      <c r="A43" s="6">
        <v>43</v>
      </c>
      <c r="B43" s="7" t="s">
        <v>16</v>
      </c>
      <c r="C43" s="7" t="s">
        <v>32</v>
      </c>
      <c r="D43" s="7" t="s">
        <v>22</v>
      </c>
      <c r="E43" s="7" t="s">
        <v>19</v>
      </c>
      <c r="F43" s="8" t="s">
        <v>8</v>
      </c>
      <c r="G43" s="8" t="s">
        <v>8</v>
      </c>
      <c r="H43" s="61" t="s">
        <v>95</v>
      </c>
      <c r="I43" s="13" t="s">
        <v>92</v>
      </c>
      <c r="J43" s="10" t="s">
        <v>20</v>
      </c>
      <c r="K43" s="9">
        <v>26733</v>
      </c>
      <c r="L43" s="9">
        <v>0</v>
      </c>
      <c r="M43" s="11"/>
      <c r="N43" s="11">
        <v>0.1</v>
      </c>
      <c r="O43" s="9">
        <f t="shared" si="0"/>
        <v>29406.300000000003</v>
      </c>
      <c r="P43" s="12"/>
      <c r="Q43" s="30">
        <f t="shared" si="1"/>
        <v>27265.106925154687</v>
      </c>
      <c r="R43" s="30">
        <f t="shared" si="2"/>
        <v>27778.74636848057</v>
      </c>
      <c r="S43" s="30">
        <f t="shared" si="3"/>
        <v>29734.147944896027</v>
      </c>
      <c r="T43" s="30">
        <f t="shared" si="10"/>
        <v>30475.650656479826</v>
      </c>
      <c r="U43" s="30">
        <f t="shared" si="4"/>
        <v>32539.736191489414</v>
      </c>
      <c r="V43" s="30">
        <f t="shared" si="5"/>
        <v>35793.709810638356</v>
      </c>
      <c r="W43" s="30">
        <f t="shared" si="6"/>
        <v>33935.637256036011</v>
      </c>
      <c r="X43" s="30">
        <f t="shared" si="7"/>
        <v>37329.200981639617</v>
      </c>
      <c r="Y43" s="30">
        <f t="shared" si="11"/>
        <v>39000.866476314586</v>
      </c>
      <c r="Z43" s="30">
        <f t="shared" si="12"/>
        <v>42900.953123946048</v>
      </c>
      <c r="AA43" s="74">
        <f t="shared" si="8"/>
        <v>39749.870851116451</v>
      </c>
      <c r="AB43" s="74">
        <f t="shared" si="9"/>
        <v>43724.857936228102</v>
      </c>
    </row>
    <row r="44" spans="1:28" ht="51.75">
      <c r="A44" s="6">
        <v>44</v>
      </c>
      <c r="B44" s="7" t="s">
        <v>16</v>
      </c>
      <c r="C44" s="7" t="s">
        <v>32</v>
      </c>
      <c r="D44" s="7" t="s">
        <v>22</v>
      </c>
      <c r="E44" s="7" t="s">
        <v>21</v>
      </c>
      <c r="F44" s="8" t="s">
        <v>8</v>
      </c>
      <c r="G44" s="8" t="s">
        <v>8</v>
      </c>
      <c r="H44" s="61" t="s">
        <v>95</v>
      </c>
      <c r="I44" s="13" t="s">
        <v>92</v>
      </c>
      <c r="J44" s="10" t="s">
        <v>15</v>
      </c>
      <c r="K44" s="9">
        <v>19993.400000000001</v>
      </c>
      <c r="L44" s="9">
        <v>35000</v>
      </c>
      <c r="M44" s="11">
        <v>0.02</v>
      </c>
      <c r="N44" s="11">
        <v>0.1</v>
      </c>
      <c r="O44" s="9">
        <f t="shared" si="0"/>
        <v>22432.594800000003</v>
      </c>
      <c r="P44" s="12"/>
      <c r="Q44" s="30">
        <f t="shared" si="1"/>
        <v>20391.358575445622</v>
      </c>
      <c r="R44" s="30">
        <f t="shared" si="2"/>
        <v>20775.505466785602</v>
      </c>
      <c r="S44" s="30">
        <f t="shared" si="3"/>
        <v>22237.934894006819</v>
      </c>
      <c r="T44" s="30">
        <f t="shared" si="10"/>
        <v>22792.498927739642</v>
      </c>
      <c r="U44" s="30">
        <f t="shared" si="4"/>
        <v>24336.212230985093</v>
      </c>
      <c r="V44" s="30">
        <f t="shared" si="5"/>
        <v>27305.230123165275</v>
      </c>
      <c r="W44" s="30">
        <f t="shared" si="6"/>
        <v>25380.195635163669</v>
      </c>
      <c r="X44" s="30">
        <f t="shared" si="7"/>
        <v>28476.57950265364</v>
      </c>
      <c r="Y44" s="30">
        <f t="shared" si="11"/>
        <v>29168.440646674451</v>
      </c>
      <c r="Z44" s="30">
        <f t="shared" si="12"/>
        <v>32726.990405568737</v>
      </c>
      <c r="AA44" s="74">
        <f t="shared" si="8"/>
        <v>29728.615115202621</v>
      </c>
      <c r="AB44" s="74">
        <f t="shared" si="9"/>
        <v>33355.50615925734</v>
      </c>
    </row>
    <row r="45" spans="1:28" ht="51.75">
      <c r="A45" s="6">
        <v>45</v>
      </c>
      <c r="B45" s="7" t="s">
        <v>16</v>
      </c>
      <c r="C45" s="7" t="s">
        <v>33</v>
      </c>
      <c r="D45" s="7" t="s">
        <v>18</v>
      </c>
      <c r="E45" s="7" t="s">
        <v>19</v>
      </c>
      <c r="F45" s="8" t="s">
        <v>8</v>
      </c>
      <c r="G45" s="8" t="s">
        <v>8</v>
      </c>
      <c r="H45" s="61" t="s">
        <v>95</v>
      </c>
      <c r="I45" s="13" t="s">
        <v>92</v>
      </c>
      <c r="J45" s="10" t="s">
        <v>20</v>
      </c>
      <c r="K45" s="9">
        <v>30121</v>
      </c>
      <c r="L45" s="9">
        <v>0</v>
      </c>
      <c r="M45" s="11"/>
      <c r="N45" s="11">
        <v>0.1</v>
      </c>
      <c r="O45" s="9">
        <f t="shared" si="0"/>
        <v>33133.100000000006</v>
      </c>
      <c r="P45" s="12"/>
      <c r="Q45" s="30">
        <f t="shared" si="1"/>
        <v>30720.543361859287</v>
      </c>
      <c r="R45" s="30">
        <f t="shared" si="2"/>
        <v>31299.278770246634</v>
      </c>
      <c r="S45" s="30">
        <f t="shared" si="3"/>
        <v>33502.497671350517</v>
      </c>
      <c r="T45" s="30">
        <f t="shared" si="10"/>
        <v>34337.974541721051</v>
      </c>
      <c r="U45" s="30">
        <f t="shared" si="4"/>
        <v>36663.651435448795</v>
      </c>
      <c r="V45" s="30">
        <f t="shared" si="5"/>
        <v>40330.01657899368</v>
      </c>
      <c r="W45" s="30">
        <f t="shared" si="6"/>
        <v>38236.461668688913</v>
      </c>
      <c r="X45" s="30">
        <f t="shared" si="7"/>
        <v>42060.107835557807</v>
      </c>
      <c r="Y45" s="30">
        <f t="shared" si="11"/>
        <v>43943.631434297371</v>
      </c>
      <c r="Z45" s="30">
        <f t="shared" si="12"/>
        <v>48337.99457772712</v>
      </c>
      <c r="AA45" s="74">
        <f t="shared" si="8"/>
        <v>44787.560689278369</v>
      </c>
      <c r="AB45" s="74">
        <f t="shared" si="9"/>
        <v>49266.316758206209</v>
      </c>
    </row>
    <row r="46" spans="1:28" ht="25.5">
      <c r="A46" s="6">
        <v>46</v>
      </c>
      <c r="B46" s="7" t="s">
        <v>16</v>
      </c>
      <c r="C46" s="7" t="s">
        <v>33</v>
      </c>
      <c r="D46" s="7" t="s">
        <v>18</v>
      </c>
      <c r="E46" s="7" t="s">
        <v>21</v>
      </c>
      <c r="F46" s="8" t="s">
        <v>8</v>
      </c>
      <c r="G46" s="8" t="s">
        <v>8</v>
      </c>
      <c r="H46" s="61" t="s">
        <v>95</v>
      </c>
      <c r="I46" s="14" t="s">
        <v>79</v>
      </c>
      <c r="J46" s="10" t="s">
        <v>15</v>
      </c>
      <c r="K46" s="9">
        <v>22746.400000000001</v>
      </c>
      <c r="L46" s="9">
        <v>35000</v>
      </c>
      <c r="M46" s="11">
        <v>0.02</v>
      </c>
      <c r="N46" s="11">
        <v>0.1</v>
      </c>
      <c r="O46" s="9">
        <f t="shared" si="0"/>
        <v>25521.460800000004</v>
      </c>
      <c r="P46" s="12"/>
      <c r="Q46" s="30">
        <f t="shared" si="1"/>
        <v>23199.155656392424</v>
      </c>
      <c r="R46" s="30">
        <f t="shared" si="2"/>
        <v>23636.197822766113</v>
      </c>
      <c r="S46" s="30">
        <f t="shared" si="3"/>
        <v>25299.997112699028</v>
      </c>
      <c r="T46" s="30">
        <f t="shared" si="10"/>
        <v>25930.922084784826</v>
      </c>
      <c r="U46" s="30">
        <f t="shared" si="4"/>
        <v>27687.197669774992</v>
      </c>
      <c r="V46" s="30">
        <f t="shared" si="5"/>
        <v>31065.035785487544</v>
      </c>
      <c r="W46" s="30">
        <f t="shared" si="6"/>
        <v>28874.93282761746</v>
      </c>
      <c r="X46" s="30">
        <f t="shared" si="7"/>
        <v>32397.674632586793</v>
      </c>
      <c r="Y46" s="30">
        <f t="shared" si="11"/>
        <v>33184.801900903083</v>
      </c>
      <c r="Z46" s="30">
        <f t="shared" si="12"/>
        <v>37233.347732813265</v>
      </c>
      <c r="AA46" s="74">
        <f t="shared" si="8"/>
        <v>33822.10983906914</v>
      </c>
      <c r="AB46" s="74">
        <f t="shared" si="9"/>
        <v>37948.407239435575</v>
      </c>
    </row>
    <row r="47" spans="1:28" ht="51.75">
      <c r="A47" s="6">
        <v>47</v>
      </c>
      <c r="B47" s="7" t="s">
        <v>16</v>
      </c>
      <c r="C47" s="7" t="s">
        <v>33</v>
      </c>
      <c r="D47" s="7" t="s">
        <v>22</v>
      </c>
      <c r="E47" s="7" t="s">
        <v>19</v>
      </c>
      <c r="F47" s="8" t="s">
        <v>8</v>
      </c>
      <c r="G47" s="8" t="s">
        <v>8</v>
      </c>
      <c r="H47" s="61" t="s">
        <v>95</v>
      </c>
      <c r="I47" s="13" t="s">
        <v>92</v>
      </c>
      <c r="J47" s="10" t="s">
        <v>15</v>
      </c>
      <c r="K47" s="9">
        <v>33090.9</v>
      </c>
      <c r="L47" s="9">
        <v>35000</v>
      </c>
      <c r="M47" s="11">
        <v>0.02</v>
      </c>
      <c r="N47" s="11">
        <v>0.1</v>
      </c>
      <c r="O47" s="9">
        <f t="shared" si="0"/>
        <v>37127.989800000003</v>
      </c>
      <c r="P47" s="12"/>
      <c r="Q47" s="30">
        <f t="shared" si="1"/>
        <v>33749.557728260996</v>
      </c>
      <c r="R47" s="30">
        <f t="shared" si="2"/>
        <v>34385.355859976575</v>
      </c>
      <c r="S47" s="30">
        <f t="shared" si="3"/>
        <v>36805.809906473645</v>
      </c>
      <c r="T47" s="30">
        <f t="shared" si="10"/>
        <v>37723.663947499655</v>
      </c>
      <c r="U47" s="30">
        <f t="shared" si="4"/>
        <v>40278.650220287927</v>
      </c>
      <c r="V47" s="30">
        <f t="shared" si="5"/>
        <v>45192.645547163054</v>
      </c>
      <c r="W47" s="30">
        <f t="shared" si="6"/>
        <v>42006.537944703625</v>
      </c>
      <c r="X47" s="30">
        <f t="shared" si="7"/>
        <v>47131.335573957469</v>
      </c>
      <c r="Y47" s="30">
        <f t="shared" si="11"/>
        <v>48276.428851272896</v>
      </c>
      <c r="Z47" s="30">
        <f t="shared" si="12"/>
        <v>54166.153171128193</v>
      </c>
      <c r="AA47" s="74">
        <f t="shared" si="8"/>
        <v>49203.568673445159</v>
      </c>
      <c r="AB47" s="74">
        <f t="shared" si="9"/>
        <v>55206.404051605467</v>
      </c>
    </row>
    <row r="48" spans="1:28" ht="25.5">
      <c r="A48" s="6">
        <v>48</v>
      </c>
      <c r="B48" s="7" t="s">
        <v>16</v>
      </c>
      <c r="C48" s="7" t="s">
        <v>33</v>
      </c>
      <c r="D48" s="7" t="s">
        <v>22</v>
      </c>
      <c r="E48" s="7" t="s">
        <v>21</v>
      </c>
      <c r="F48" s="8" t="s">
        <v>8</v>
      </c>
      <c r="G48" s="8" t="s">
        <v>8</v>
      </c>
      <c r="H48" s="61" t="s">
        <v>95</v>
      </c>
      <c r="I48" s="14" t="s">
        <v>79</v>
      </c>
      <c r="J48" s="10" t="s">
        <v>15</v>
      </c>
      <c r="K48" s="9">
        <v>25790.9</v>
      </c>
      <c r="L48" s="9">
        <v>35000</v>
      </c>
      <c r="M48" s="11">
        <v>0.02</v>
      </c>
      <c r="N48" s="11">
        <v>0.1</v>
      </c>
      <c r="O48" s="9">
        <f t="shared" si="0"/>
        <v>28937.389800000004</v>
      </c>
      <c r="P48" s="12"/>
      <c r="Q48" s="30">
        <f t="shared" si="1"/>
        <v>26304.254898289459</v>
      </c>
      <c r="R48" s="30">
        <f t="shared" si="2"/>
        <v>26799.793128898575</v>
      </c>
      <c r="S48" s="30">
        <f t="shared" si="3"/>
        <v>28686.284226686832</v>
      </c>
      <c r="T48" s="30">
        <f t="shared" si="10"/>
        <v>29401.655576112131</v>
      </c>
      <c r="U48" s="30">
        <f t="shared" si="4"/>
        <v>31393.000491567887</v>
      </c>
      <c r="V48" s="30">
        <f t="shared" si="5"/>
        <v>35222.946551539178</v>
      </c>
      <c r="W48" s="30">
        <f t="shared" si="6"/>
        <v>32739.708484146904</v>
      </c>
      <c r="X48" s="30">
        <f t="shared" si="7"/>
        <v>36733.952919212825</v>
      </c>
      <c r="Y48" s="30">
        <f t="shared" si="11"/>
        <v>37626.433516776342</v>
      </c>
      <c r="Z48" s="30">
        <f t="shared" si="12"/>
        <v>42216.858405823055</v>
      </c>
      <c r="AA48" s="74">
        <f t="shared" si="8"/>
        <v>38349.042162647638</v>
      </c>
      <c r="AB48" s="74">
        <f t="shared" si="9"/>
        <v>43027.625306490656</v>
      </c>
    </row>
    <row r="49" spans="1:28" ht="38.25" customHeight="1">
      <c r="A49" s="6">
        <v>49</v>
      </c>
      <c r="B49" s="7" t="s">
        <v>16</v>
      </c>
      <c r="C49" s="7" t="s">
        <v>35</v>
      </c>
      <c r="D49" s="7" t="s">
        <v>18</v>
      </c>
      <c r="E49" s="7" t="s">
        <v>19</v>
      </c>
      <c r="F49" s="8" t="s">
        <v>8</v>
      </c>
      <c r="G49" s="8" t="s">
        <v>8</v>
      </c>
      <c r="H49" s="63" t="s">
        <v>123</v>
      </c>
      <c r="I49" s="64" t="s">
        <v>124</v>
      </c>
      <c r="J49" s="10" t="s">
        <v>15</v>
      </c>
      <c r="K49" s="9">
        <v>31333.4</v>
      </c>
      <c r="L49" s="9">
        <v>35000</v>
      </c>
      <c r="M49" s="11">
        <v>0.02</v>
      </c>
      <c r="N49" s="11">
        <v>0.1</v>
      </c>
      <c r="O49" s="9">
        <f t="shared" si="0"/>
        <v>35156.074800000009</v>
      </c>
      <c r="P49" s="12"/>
      <c r="Q49" s="30"/>
      <c r="R49" s="30"/>
      <c r="S49" s="30"/>
      <c r="T49" s="30"/>
      <c r="U49" s="30"/>
      <c r="V49" s="30">
        <f t="shared" si="5"/>
        <v>42792.406371161829</v>
      </c>
      <c r="W49" s="30"/>
      <c r="X49" s="30">
        <f t="shared" si="7"/>
        <v>44628.130092352862</v>
      </c>
      <c r="Y49" s="30">
        <f>+K49*(1+$Y$5)</f>
        <v>45712.406001906093</v>
      </c>
      <c r="Z49" s="30">
        <f>+O49*(1+$Y$5)</f>
        <v>51289.319534138645</v>
      </c>
      <c r="AA49" s="74">
        <f t="shared" si="8"/>
        <v>46590.304242934661</v>
      </c>
      <c r="AB49" s="74">
        <f t="shared" si="9"/>
        <v>52274.3213605727</v>
      </c>
    </row>
    <row r="50" spans="1:28" ht="15.75">
      <c r="A50" s="6">
        <v>51</v>
      </c>
      <c r="B50" s="7" t="s">
        <v>16</v>
      </c>
      <c r="C50" s="7" t="s">
        <v>35</v>
      </c>
      <c r="D50" s="7" t="s">
        <v>22</v>
      </c>
      <c r="E50" s="7" t="s">
        <v>19</v>
      </c>
      <c r="F50" s="65" t="s">
        <v>8</v>
      </c>
      <c r="G50" s="65" t="s">
        <v>8</v>
      </c>
      <c r="H50" s="63" t="s">
        <v>123</v>
      </c>
      <c r="I50" s="64" t="s">
        <v>124</v>
      </c>
      <c r="J50" s="10" t="s">
        <v>15</v>
      </c>
      <c r="K50" s="9">
        <v>36381.300000000003</v>
      </c>
      <c r="L50" s="9">
        <v>35000</v>
      </c>
      <c r="M50" s="11">
        <v>0.02</v>
      </c>
      <c r="N50" s="11">
        <v>0.1</v>
      </c>
      <c r="O50" s="9">
        <f t="shared" si="0"/>
        <v>40819.818600000013</v>
      </c>
      <c r="P50" s="12"/>
      <c r="Q50" s="30">
        <f t="shared" si="1"/>
        <v>37105.45148603338</v>
      </c>
      <c r="R50" s="30">
        <f t="shared" si="2"/>
        <v>37804.470327146308</v>
      </c>
      <c r="S50" s="30">
        <f t="shared" si="3"/>
        <v>40465.602686853177</v>
      </c>
      <c r="T50" s="30">
        <f t="shared" si="10"/>
        <v>41474.723720816582</v>
      </c>
      <c r="U50" s="30">
        <f t="shared" si="4"/>
        <v>44283.765544586611</v>
      </c>
      <c r="V50" s="30">
        <f t="shared" si="5"/>
        <v>49686.38494102619</v>
      </c>
      <c r="W50" s="30">
        <f t="shared" si="6"/>
        <v>46183.46611689758</v>
      </c>
      <c r="X50" s="30">
        <f t="shared" si="7"/>
        <v>51817.848983159092</v>
      </c>
      <c r="Y50" s="30">
        <f t="shared" si="11"/>
        <v>53076.804830536938</v>
      </c>
      <c r="Z50" s="30">
        <f t="shared" si="12"/>
        <v>59552.175019862458</v>
      </c>
      <c r="AA50" s="74">
        <f t="shared" si="8"/>
        <v>54096.13497907915</v>
      </c>
      <c r="AB50" s="74">
        <f t="shared" si="9"/>
        <v>60695.863446526826</v>
      </c>
    </row>
    <row r="51" spans="1:28" ht="15.75">
      <c r="A51" s="6">
        <v>53</v>
      </c>
      <c r="B51" s="7" t="s">
        <v>16</v>
      </c>
      <c r="C51" s="7" t="s">
        <v>36</v>
      </c>
      <c r="D51" s="7" t="s">
        <v>18</v>
      </c>
      <c r="E51" s="7" t="s">
        <v>19</v>
      </c>
      <c r="F51" s="8" t="s">
        <v>8</v>
      </c>
      <c r="G51" s="8" t="s">
        <v>8</v>
      </c>
      <c r="H51" s="61" t="s">
        <v>95</v>
      </c>
      <c r="I51" s="14" t="s">
        <v>79</v>
      </c>
      <c r="J51" s="10" t="s">
        <v>20</v>
      </c>
      <c r="K51" s="9">
        <v>21788</v>
      </c>
      <c r="L51" s="9">
        <v>0</v>
      </c>
      <c r="M51" s="11"/>
      <c r="N51" s="11">
        <v>0.1</v>
      </c>
      <c r="O51" s="9">
        <f t="shared" si="0"/>
        <v>23966.800000000003</v>
      </c>
      <c r="P51" s="12"/>
      <c r="Q51" s="30">
        <f t="shared" si="1"/>
        <v>22221.679186221911</v>
      </c>
      <c r="R51" s="30">
        <f t="shared" si="2"/>
        <v>22640.306956811979</v>
      </c>
      <c r="S51" s="30">
        <f t="shared" si="3"/>
        <v>24234.003494684272</v>
      </c>
      <c r="T51" s="30">
        <f t="shared" si="10"/>
        <v>24838.344985724852</v>
      </c>
      <c r="U51" s="30">
        <f t="shared" si="4"/>
        <v>26520.621409500294</v>
      </c>
      <c r="V51" s="30">
        <f t="shared" si="5"/>
        <v>29172.683550450325</v>
      </c>
      <c r="W51" s="30">
        <f t="shared" si="6"/>
        <v>27658.31236802875</v>
      </c>
      <c r="X51" s="30">
        <f t="shared" si="7"/>
        <v>30424.143604831628</v>
      </c>
      <c r="Y51" s="30">
        <f t="shared" si="11"/>
        <v>31786.588814796029</v>
      </c>
      <c r="Z51" s="30">
        <f t="shared" si="12"/>
        <v>34965.247696275634</v>
      </c>
      <c r="AA51" s="74">
        <f t="shared" si="8"/>
        <v>32397.044331131005</v>
      </c>
      <c r="AB51" s="74">
        <f t="shared" si="9"/>
        <v>35636.748764244112</v>
      </c>
    </row>
    <row r="52" spans="1:28" ht="15.75">
      <c r="A52" s="6">
        <v>54</v>
      </c>
      <c r="B52" s="7" t="s">
        <v>16</v>
      </c>
      <c r="C52" s="7" t="s">
        <v>36</v>
      </c>
      <c r="D52" s="7" t="s">
        <v>18</v>
      </c>
      <c r="E52" s="7" t="s">
        <v>21</v>
      </c>
      <c r="F52" s="8" t="s">
        <v>8</v>
      </c>
      <c r="G52" s="8" t="s">
        <v>8</v>
      </c>
      <c r="H52" s="61" t="s">
        <v>95</v>
      </c>
      <c r="I52" s="14" t="s">
        <v>79</v>
      </c>
      <c r="J52" s="10" t="s">
        <v>20</v>
      </c>
      <c r="K52" s="9">
        <v>16521</v>
      </c>
      <c r="L52" s="9">
        <v>0</v>
      </c>
      <c r="M52" s="11"/>
      <c r="N52" s="11">
        <v>0.1</v>
      </c>
      <c r="O52" s="9">
        <f t="shared" si="0"/>
        <v>18173.100000000002</v>
      </c>
      <c r="P52" s="12"/>
      <c r="Q52" s="30">
        <f t="shared" si="1"/>
        <v>16849.842199172581</v>
      </c>
      <c r="R52" s="30">
        <f t="shared" si="2"/>
        <v>17167.271490430085</v>
      </c>
      <c r="S52" s="30">
        <f t="shared" si="3"/>
        <v>18375.710103528498</v>
      </c>
      <c r="T52" s="30">
        <f t="shared" si="10"/>
        <v>18833.958945711413</v>
      </c>
      <c r="U52" s="30">
        <f t="shared" si="4"/>
        <v>20109.564269614206</v>
      </c>
      <c r="V52" s="30">
        <f t="shared" si="5"/>
        <v>22120.52069657563</v>
      </c>
      <c r="W52" s="30">
        <f t="shared" si="6"/>
        <v>20972.231440802414</v>
      </c>
      <c r="X52" s="30">
        <f t="shared" si="7"/>
        <v>23069.454584882656</v>
      </c>
      <c r="Y52" s="30">
        <f t="shared" si="11"/>
        <v>24102.544235783236</v>
      </c>
      <c r="Z52" s="30">
        <f t="shared" si="12"/>
        <v>26512.798659361564</v>
      </c>
      <c r="AA52" s="74">
        <f t="shared" si="8"/>
        <v>24565.429107518605</v>
      </c>
      <c r="AB52" s="74">
        <f t="shared" si="9"/>
        <v>27021.97201827047</v>
      </c>
    </row>
    <row r="53" spans="1:28" ht="15.75">
      <c r="A53" s="6">
        <v>55</v>
      </c>
      <c r="B53" s="7" t="s">
        <v>16</v>
      </c>
      <c r="C53" s="7" t="s">
        <v>36</v>
      </c>
      <c r="D53" s="7" t="s">
        <v>22</v>
      </c>
      <c r="E53" s="7" t="s">
        <v>19</v>
      </c>
      <c r="F53" s="8" t="s">
        <v>8</v>
      </c>
      <c r="G53" s="8" t="s">
        <v>8</v>
      </c>
      <c r="H53" s="61" t="s">
        <v>95</v>
      </c>
      <c r="I53" s="14" t="s">
        <v>79</v>
      </c>
      <c r="J53" s="10" t="s">
        <v>20</v>
      </c>
      <c r="K53" s="9">
        <v>23967</v>
      </c>
      <c r="L53" s="9">
        <v>0</v>
      </c>
      <c r="M53" s="11"/>
      <c r="N53" s="11">
        <v>0.1</v>
      </c>
      <c r="O53" s="9">
        <f t="shared" si="0"/>
        <v>26363.7</v>
      </c>
      <c r="P53" s="12"/>
      <c r="Q53" s="30">
        <f t="shared" si="1"/>
        <v>24444.051085743551</v>
      </c>
      <c r="R53" s="30">
        <f t="shared" si="2"/>
        <v>24904.545476129646</v>
      </c>
      <c r="S53" s="30">
        <f t="shared" si="3"/>
        <v>26657.62629691105</v>
      </c>
      <c r="T53" s="30">
        <f t="shared" si="10"/>
        <v>27322.407484526691</v>
      </c>
      <c r="U53" s="30">
        <f t="shared" si="4"/>
        <v>29172.926992908644</v>
      </c>
      <c r="V53" s="30">
        <f t="shared" si="5"/>
        <v>32090.219692199509</v>
      </c>
      <c r="W53" s="30">
        <f t="shared" si="6"/>
        <v>30424.397490570271</v>
      </c>
      <c r="X53" s="30">
        <f t="shared" si="7"/>
        <v>33466.837239627297</v>
      </c>
      <c r="Y53" s="30">
        <f t="shared" si="11"/>
        <v>34965.539476969723</v>
      </c>
      <c r="Z53" s="30">
        <f t="shared" si="12"/>
        <v>38462.093424666702</v>
      </c>
      <c r="AA53" s="74">
        <f t="shared" si="8"/>
        <v>35637.04614853207</v>
      </c>
      <c r="AB53" s="74">
        <f t="shared" si="9"/>
        <v>39200.75076338528</v>
      </c>
    </row>
    <row r="54" spans="1:28" ht="15.75">
      <c r="A54" s="6">
        <v>56</v>
      </c>
      <c r="B54" s="7" t="s">
        <v>16</v>
      </c>
      <c r="C54" s="7" t="s">
        <v>36</v>
      </c>
      <c r="D54" s="7" t="s">
        <v>22</v>
      </c>
      <c r="E54" s="7" t="s">
        <v>21</v>
      </c>
      <c r="F54" s="8" t="s">
        <v>8</v>
      </c>
      <c r="G54" s="8" t="s">
        <v>8</v>
      </c>
      <c r="H54" s="61" t="s">
        <v>95</v>
      </c>
      <c r="I54" s="14" t="s">
        <v>79</v>
      </c>
      <c r="J54" s="10" t="s">
        <v>20</v>
      </c>
      <c r="K54" s="9">
        <v>18173</v>
      </c>
      <c r="L54" s="9">
        <v>0</v>
      </c>
      <c r="M54" s="11"/>
      <c r="N54" s="11">
        <v>0.1</v>
      </c>
      <c r="O54" s="9">
        <f t="shared" si="0"/>
        <v>19990.300000000003</v>
      </c>
      <c r="P54" s="12"/>
      <c r="Q54" s="30">
        <f t="shared" si="1"/>
        <v>18534.724428640115</v>
      </c>
      <c r="R54" s="30">
        <f t="shared" si="2"/>
        <v>18883.894727654861</v>
      </c>
      <c r="S54" s="30">
        <f t="shared" si="3"/>
        <v>20213.169887502172</v>
      </c>
      <c r="T54" s="30">
        <f t="shared" si="10"/>
        <v>20717.240840167877</v>
      </c>
      <c r="U54" s="30">
        <f t="shared" si="4"/>
        <v>22120.398975346467</v>
      </c>
      <c r="V54" s="30">
        <f t="shared" si="5"/>
        <v>24332.438872881117</v>
      </c>
      <c r="W54" s="30">
        <f t="shared" si="6"/>
        <v>23069.32764201333</v>
      </c>
      <c r="X54" s="30">
        <f t="shared" si="7"/>
        <v>25376.260406214667</v>
      </c>
      <c r="Y54" s="30">
        <f t="shared" si="11"/>
        <v>26512.652769014512</v>
      </c>
      <c r="Z54" s="30">
        <f t="shared" si="12"/>
        <v>29163.918045915969</v>
      </c>
      <c r="AA54" s="74">
        <f t="shared" si="8"/>
        <v>27021.82332612648</v>
      </c>
      <c r="AB54" s="74">
        <f t="shared" si="9"/>
        <v>29724.005658739134</v>
      </c>
    </row>
    <row r="55" spans="1:28" ht="51.75">
      <c r="A55" s="6">
        <v>57</v>
      </c>
      <c r="B55" s="7" t="s">
        <v>16</v>
      </c>
      <c r="C55" s="7" t="s">
        <v>37</v>
      </c>
      <c r="D55" s="7" t="s">
        <v>18</v>
      </c>
      <c r="E55" s="7" t="s">
        <v>19</v>
      </c>
      <c r="F55" s="8" t="s">
        <v>8</v>
      </c>
      <c r="G55" s="8" t="s">
        <v>8</v>
      </c>
      <c r="H55" s="61" t="s">
        <v>95</v>
      </c>
      <c r="I55" s="13" t="s">
        <v>92</v>
      </c>
      <c r="J55" s="10" t="s">
        <v>15</v>
      </c>
      <c r="K55" s="9">
        <v>21606.9</v>
      </c>
      <c r="L55" s="9">
        <v>35000</v>
      </c>
      <c r="M55" s="11">
        <v>0.02</v>
      </c>
      <c r="N55" s="11">
        <v>0.1</v>
      </c>
      <c r="O55" s="9">
        <f t="shared" si="0"/>
        <v>24242.941800000004</v>
      </c>
      <c r="P55" s="12"/>
      <c r="Q55" s="30">
        <f t="shared" si="1"/>
        <v>22036.974481768782</v>
      </c>
      <c r="R55" s="30">
        <f t="shared" si="2"/>
        <v>22452.122653990307</v>
      </c>
      <c r="S55" s="30">
        <f t="shared" si="3"/>
        <v>24032.572521998056</v>
      </c>
      <c r="T55" s="30">
        <f t="shared" si="10"/>
        <v>24631.890778045636</v>
      </c>
      <c r="U55" s="30">
        <f t="shared" si="4"/>
        <v>26300.184263490541</v>
      </c>
      <c r="V55" s="30">
        <f t="shared" si="5"/>
        <v>29508.806743636393</v>
      </c>
      <c r="W55" s="30">
        <f t="shared" si="6"/>
        <v>27428.418831685351</v>
      </c>
      <c r="X55" s="30">
        <f t="shared" si="7"/>
        <v>30774.685929150968</v>
      </c>
      <c r="Y55" s="30">
        <f t="shared" si="11"/>
        <v>31522.381396292287</v>
      </c>
      <c r="Z55" s="30">
        <f t="shared" si="12"/>
        <v>35368.111926639947</v>
      </c>
      <c r="AA55" s="74">
        <f t="shared" si="8"/>
        <v>32127.762858376838</v>
      </c>
      <c r="AB55" s="74">
        <f t="shared" si="9"/>
        <v>36047.349927098818</v>
      </c>
    </row>
    <row r="56" spans="1:28" ht="15.75">
      <c r="A56" s="6">
        <v>58</v>
      </c>
      <c r="B56" s="7" t="s">
        <v>16</v>
      </c>
      <c r="C56" s="7" t="s">
        <v>37</v>
      </c>
      <c r="D56" s="7" t="s">
        <v>18</v>
      </c>
      <c r="E56" s="7" t="s">
        <v>21</v>
      </c>
      <c r="F56" s="8" t="s">
        <v>8</v>
      </c>
      <c r="G56" s="8" t="s">
        <v>8</v>
      </c>
      <c r="H56" s="61" t="s">
        <v>95</v>
      </c>
      <c r="I56" s="14" t="s">
        <v>79</v>
      </c>
      <c r="J56" s="10" t="s">
        <v>15</v>
      </c>
      <c r="K56" s="9">
        <v>16106.9</v>
      </c>
      <c r="L56" s="9">
        <v>35000</v>
      </c>
      <c r="M56" s="11">
        <v>0.02</v>
      </c>
      <c r="N56" s="11">
        <v>0.1</v>
      </c>
      <c r="O56" s="9">
        <f t="shared" si="0"/>
        <v>18071.941800000001</v>
      </c>
      <c r="P56" s="12"/>
      <c r="Q56" s="30">
        <f t="shared" si="1"/>
        <v>16427.499746858713</v>
      </c>
      <c r="R56" s="30">
        <f t="shared" si="2"/>
        <v>16736.97265112332</v>
      </c>
      <c r="S56" s="30">
        <f t="shared" si="3"/>
        <v>17915.12166736415</v>
      </c>
      <c r="T56" s="30">
        <f t="shared" si="10"/>
        <v>18361.884470835856</v>
      </c>
      <c r="U56" s="30">
        <f t="shared" si="4"/>
        <v>19605.516659660378</v>
      </c>
      <c r="V56" s="30">
        <f t="shared" si="5"/>
        <v>21997.389692138942</v>
      </c>
      <c r="W56" s="30">
        <f t="shared" si="6"/>
        <v>20446.561018937133</v>
      </c>
      <c r="X56" s="30">
        <f t="shared" si="7"/>
        <v>22941.041463247464</v>
      </c>
      <c r="Y56" s="30">
        <f t="shared" si="11"/>
        <v>23498.412308657891</v>
      </c>
      <c r="Z56" s="30">
        <f t="shared" si="12"/>
        <v>26365.218610314154</v>
      </c>
      <c r="AA56" s="74">
        <f t="shared" si="8"/>
        <v>23949.694939282817</v>
      </c>
      <c r="AB56" s="74">
        <f t="shared" si="9"/>
        <v>26871.557721875321</v>
      </c>
    </row>
    <row r="57" spans="1:28" ht="51.75">
      <c r="A57" s="6">
        <v>59</v>
      </c>
      <c r="B57" s="7" t="s">
        <v>16</v>
      </c>
      <c r="C57" s="7" t="s">
        <v>37</v>
      </c>
      <c r="D57" s="7" t="s">
        <v>22</v>
      </c>
      <c r="E57" s="7" t="s">
        <v>19</v>
      </c>
      <c r="F57" s="8" t="s">
        <v>8</v>
      </c>
      <c r="G57" s="8" t="s">
        <v>8</v>
      </c>
      <c r="H57" s="61" t="s">
        <v>95</v>
      </c>
      <c r="I57" s="13" t="s">
        <v>92</v>
      </c>
      <c r="J57" s="10" t="s">
        <v>20</v>
      </c>
      <c r="K57" s="9">
        <v>23967</v>
      </c>
      <c r="L57" s="9">
        <v>0</v>
      </c>
      <c r="M57" s="11"/>
      <c r="N57" s="11">
        <v>0.1</v>
      </c>
      <c r="O57" s="9">
        <f t="shared" si="0"/>
        <v>26363.7</v>
      </c>
      <c r="P57" s="12"/>
      <c r="Q57" s="30">
        <f t="shared" si="1"/>
        <v>24444.051085743551</v>
      </c>
      <c r="R57" s="30">
        <f t="shared" si="2"/>
        <v>24904.545476129646</v>
      </c>
      <c r="S57" s="30">
        <f t="shared" si="3"/>
        <v>26657.62629691105</v>
      </c>
      <c r="T57" s="30">
        <f t="shared" si="10"/>
        <v>27322.407484526691</v>
      </c>
      <c r="U57" s="30">
        <f t="shared" si="4"/>
        <v>29172.926992908644</v>
      </c>
      <c r="V57" s="30">
        <f t="shared" si="5"/>
        <v>32090.219692199509</v>
      </c>
      <c r="W57" s="30">
        <f t="shared" si="6"/>
        <v>30424.397490570271</v>
      </c>
      <c r="X57" s="30">
        <f t="shared" si="7"/>
        <v>33466.837239627297</v>
      </c>
      <c r="Y57" s="30">
        <f t="shared" si="11"/>
        <v>34965.539476969723</v>
      </c>
      <c r="Z57" s="30">
        <f t="shared" si="12"/>
        <v>38462.093424666702</v>
      </c>
      <c r="AA57" s="74">
        <f t="shared" si="8"/>
        <v>35637.04614853207</v>
      </c>
      <c r="AB57" s="74">
        <f t="shared" si="9"/>
        <v>39200.75076338528</v>
      </c>
    </row>
    <row r="58" spans="1:28" ht="15.75">
      <c r="A58" s="6">
        <v>60</v>
      </c>
      <c r="B58" s="7" t="s">
        <v>16</v>
      </c>
      <c r="C58" s="7" t="s">
        <v>37</v>
      </c>
      <c r="D58" s="7" t="s">
        <v>22</v>
      </c>
      <c r="E58" s="7" t="s">
        <v>21</v>
      </c>
      <c r="F58" s="8" t="s">
        <v>8</v>
      </c>
      <c r="G58" s="8" t="s">
        <v>8</v>
      </c>
      <c r="H58" s="61" t="s">
        <v>95</v>
      </c>
      <c r="I58" s="14" t="s">
        <v>79</v>
      </c>
      <c r="J58" s="10" t="s">
        <v>15</v>
      </c>
      <c r="K58" s="9">
        <v>17609.900000000001</v>
      </c>
      <c r="L58" s="9">
        <v>35000</v>
      </c>
      <c r="M58" s="11">
        <v>0.02</v>
      </c>
      <c r="N58" s="11">
        <v>0.1</v>
      </c>
      <c r="O58" s="9">
        <f t="shared" si="0"/>
        <v>19758.307800000002</v>
      </c>
      <c r="P58" s="12"/>
      <c r="Q58" s="30">
        <f t="shared" si="1"/>
        <v>17960.416206235048</v>
      </c>
      <c r="R58" s="30">
        <f t="shared" si="2"/>
        <v>18298.767279179516</v>
      </c>
      <c r="S58" s="30">
        <f t="shared" si="3"/>
        <v>19586.854146366837</v>
      </c>
      <c r="T58" s="30">
        <f t="shared" si="10"/>
        <v>20075.306194424276</v>
      </c>
      <c r="U58" s="30">
        <f t="shared" si="4"/>
        <v>21434.98673394342</v>
      </c>
      <c r="V58" s="30">
        <f t="shared" si="5"/>
        <v>24050.05511548452</v>
      </c>
      <c r="W58" s="30">
        <f t="shared" si="6"/>
        <v>22354.512344857238</v>
      </c>
      <c r="X58" s="30">
        <f t="shared" si="7"/>
        <v>25081.762850929823</v>
      </c>
      <c r="Y58" s="30">
        <f t="shared" si="11"/>
        <v>25691.1442247878</v>
      </c>
      <c r="Z58" s="30">
        <f t="shared" si="12"/>
        <v>28825.463820211913</v>
      </c>
      <c r="AA58" s="74">
        <f t="shared" si="8"/>
        <v>26184.537863355239</v>
      </c>
      <c r="AB58" s="74">
        <f t="shared" si="9"/>
        <v>29379.051482684579</v>
      </c>
    </row>
    <row r="59" spans="1:28" ht="15.75">
      <c r="A59" s="6">
        <v>61</v>
      </c>
      <c r="B59" s="7" t="s">
        <v>16</v>
      </c>
      <c r="C59" s="7" t="s">
        <v>38</v>
      </c>
      <c r="D59" s="7" t="s">
        <v>18</v>
      </c>
      <c r="E59" s="7" t="s">
        <v>19</v>
      </c>
      <c r="F59" s="8" t="s">
        <v>8</v>
      </c>
      <c r="G59" s="8" t="s">
        <v>8</v>
      </c>
      <c r="H59" s="61" t="s">
        <v>95</v>
      </c>
      <c r="I59" s="13" t="s">
        <v>80</v>
      </c>
      <c r="J59" s="10" t="s">
        <v>15</v>
      </c>
      <c r="K59" s="9">
        <v>27039.850000000002</v>
      </c>
      <c r="L59" s="9">
        <v>35000</v>
      </c>
      <c r="M59" s="11">
        <v>0.02</v>
      </c>
      <c r="N59" s="11">
        <v>0.1</v>
      </c>
      <c r="O59" s="9">
        <f t="shared" si="0"/>
        <v>30338.711700000007</v>
      </c>
      <c r="P59" s="12"/>
      <c r="Q59" s="30">
        <f t="shared" si="1"/>
        <v>27578.064620137808</v>
      </c>
      <c r="R59" s="30">
        <f t="shared" si="2"/>
        <v>28097.599782731431</v>
      </c>
      <c r="S59" s="30">
        <f t="shared" si="3"/>
        <v>30075.446089395016</v>
      </c>
      <c r="T59" s="30">
        <f t="shared" si="10"/>
        <v>30825.460008364797</v>
      </c>
      <c r="U59" s="30">
        <f t="shared" si="4"/>
        <v>32913.237783168559</v>
      </c>
      <c r="V59" s="30">
        <f t="shared" si="5"/>
        <v>36928.652792715133</v>
      </c>
      <c r="W59" s="30">
        <f t="shared" si="6"/>
        <v>34325.161450552703</v>
      </c>
      <c r="X59" s="30">
        <f t="shared" si="7"/>
        <v>38512.831147520134</v>
      </c>
      <c r="Y59" s="30">
        <f t="shared" si="11"/>
        <v>39448.531006231067</v>
      </c>
      <c r="Z59" s="30">
        <f t="shared" si="12"/>
        <v>44261.251788991263</v>
      </c>
      <c r="AA59" s="74">
        <f t="shared" si="8"/>
        <v>40206.132694929904</v>
      </c>
      <c r="AB59" s="74">
        <f t="shared" si="9"/>
        <v>45111.280883711363</v>
      </c>
    </row>
    <row r="60" spans="1:28" ht="15.75">
      <c r="A60" s="6">
        <v>62</v>
      </c>
      <c r="B60" s="7" t="s">
        <v>16</v>
      </c>
      <c r="C60" s="7" t="s">
        <v>38</v>
      </c>
      <c r="D60" s="7" t="s">
        <v>18</v>
      </c>
      <c r="E60" s="7" t="s">
        <v>21</v>
      </c>
      <c r="F60" s="8" t="s">
        <v>8</v>
      </c>
      <c r="G60" s="8" t="s">
        <v>8</v>
      </c>
      <c r="H60" s="61" t="s">
        <v>95</v>
      </c>
      <c r="I60" s="13" t="s">
        <v>80</v>
      </c>
      <c r="J60" s="10" t="s">
        <v>15</v>
      </c>
      <c r="K60" s="9">
        <v>20039.850000000002</v>
      </c>
      <c r="L60" s="9">
        <v>35000</v>
      </c>
      <c r="M60" s="11">
        <v>0.02</v>
      </c>
      <c r="N60" s="11">
        <v>0.1</v>
      </c>
      <c r="O60" s="9">
        <f t="shared" si="0"/>
        <v>22484.711700000003</v>
      </c>
      <c r="P60" s="12"/>
      <c r="Q60" s="30">
        <f t="shared" si="1"/>
        <v>20438.733139343181</v>
      </c>
      <c r="R60" s="30">
        <f t="shared" si="2"/>
        <v>20823.772506355268</v>
      </c>
      <c r="S60" s="30">
        <f t="shared" si="3"/>
        <v>22289.599547133683</v>
      </c>
      <c r="T60" s="30">
        <f t="shared" si="10"/>
        <v>22845.451981006896</v>
      </c>
      <c r="U60" s="30">
        <f t="shared" si="4"/>
        <v>24392.751741930169</v>
      </c>
      <c r="V60" s="30">
        <f t="shared" si="5"/>
        <v>27368.667454445651</v>
      </c>
      <c r="W60" s="30">
        <f t="shared" si="6"/>
        <v>25439.160597964063</v>
      </c>
      <c r="X60" s="30">
        <f t="shared" si="7"/>
        <v>28542.738190915679</v>
      </c>
      <c r="Y60" s="30">
        <f t="shared" si="11"/>
        <v>29236.2067128782</v>
      </c>
      <c r="Z60" s="30">
        <f t="shared" si="12"/>
        <v>32803.02393184934</v>
      </c>
      <c r="AA60" s="74">
        <f t="shared" si="8"/>
        <v>29797.68261608297</v>
      </c>
      <c r="AB60" s="74">
        <f t="shared" si="9"/>
        <v>33432.999895245091</v>
      </c>
    </row>
    <row r="61" spans="1:28" ht="15.75">
      <c r="A61" s="6">
        <v>63</v>
      </c>
      <c r="B61" s="7" t="s">
        <v>16</v>
      </c>
      <c r="C61" s="7" t="s">
        <v>38</v>
      </c>
      <c r="D61" s="7" t="s">
        <v>22</v>
      </c>
      <c r="E61" s="7" t="s">
        <v>19</v>
      </c>
      <c r="F61" s="8" t="s">
        <v>8</v>
      </c>
      <c r="G61" s="8" t="s">
        <v>8</v>
      </c>
      <c r="H61" s="61" t="s">
        <v>95</v>
      </c>
      <c r="I61" s="13" t="s">
        <v>80</v>
      </c>
      <c r="J61" s="10" t="s">
        <v>15</v>
      </c>
      <c r="K61" s="9">
        <v>29243.4</v>
      </c>
      <c r="L61" s="9">
        <v>35000</v>
      </c>
      <c r="M61" s="11">
        <v>0.02</v>
      </c>
      <c r="N61" s="11">
        <v>0.1</v>
      </c>
      <c r="O61" s="9">
        <f t="shared" si="0"/>
        <v>32811.094800000006</v>
      </c>
      <c r="P61" s="12"/>
      <c r="Q61" s="30">
        <f t="shared" si="1"/>
        <v>29825.475175067095</v>
      </c>
      <c r="R61" s="30">
        <f t="shared" si="2"/>
        <v>30387.348653425532</v>
      </c>
      <c r="S61" s="30">
        <f t="shared" si="3"/>
        <v>32526.374967709296</v>
      </c>
      <c r="T61" s="30">
        <f t="shared" si="10"/>
        <v>33337.509535319725</v>
      </c>
      <c r="U61" s="30">
        <f t="shared" si="4"/>
        <v>35595.425928335826</v>
      </c>
      <c r="V61" s="30">
        <f t="shared" si="5"/>
        <v>39938.0678915928</v>
      </c>
      <c r="W61" s="30">
        <f t="shared" si="6"/>
        <v>37122.411047512942</v>
      </c>
      <c r="X61" s="30">
        <f t="shared" si="7"/>
        <v>41651.345195309528</v>
      </c>
      <c r="Y61" s="30">
        <f t="shared" si="11"/>
        <v>42663.297748605022</v>
      </c>
      <c r="Z61" s="30">
        <f t="shared" si="12"/>
        <v>47868.220073934841</v>
      </c>
      <c r="AA61" s="74">
        <f t="shared" si="8"/>
        <v>43482.638433678927</v>
      </c>
      <c r="AB61" s="74">
        <f t="shared" si="9"/>
        <v>48787.520322587763</v>
      </c>
    </row>
    <row r="62" spans="1:28" ht="15.75">
      <c r="A62" s="6">
        <v>64</v>
      </c>
      <c r="B62" s="7" t="s">
        <v>16</v>
      </c>
      <c r="C62" s="7" t="s">
        <v>38</v>
      </c>
      <c r="D62" s="7" t="s">
        <v>22</v>
      </c>
      <c r="E62" s="7" t="s">
        <v>21</v>
      </c>
      <c r="F62" s="8" t="s">
        <v>8</v>
      </c>
      <c r="G62" s="8" t="s">
        <v>8</v>
      </c>
      <c r="H62" s="61" t="s">
        <v>95</v>
      </c>
      <c r="I62" s="13" t="s">
        <v>80</v>
      </c>
      <c r="J62" s="10" t="s">
        <v>15</v>
      </c>
      <c r="K62" s="9">
        <v>20843.400000000001</v>
      </c>
      <c r="L62" s="9">
        <v>35000</v>
      </c>
      <c r="M62" s="11">
        <v>0.02</v>
      </c>
      <c r="N62" s="11">
        <v>0.1</v>
      </c>
      <c r="O62" s="9">
        <f t="shared" si="0"/>
        <v>23386.294800000007</v>
      </c>
      <c r="P62" s="12"/>
      <c r="Q62" s="30">
        <f t="shared" si="1"/>
        <v>21258.27739811354</v>
      </c>
      <c r="R62" s="30">
        <f t="shared" si="2"/>
        <v>21658.755921774136</v>
      </c>
      <c r="S62" s="30">
        <f t="shared" si="3"/>
        <v>23183.359116995696</v>
      </c>
      <c r="T62" s="30">
        <f t="shared" si="10"/>
        <v>23761.499902490243</v>
      </c>
      <c r="U62" s="30">
        <f t="shared" si="4"/>
        <v>25370.842678849756</v>
      </c>
      <c r="V62" s="30">
        <f t="shared" si="5"/>
        <v>28466.085485669431</v>
      </c>
      <c r="W62" s="30">
        <f t="shared" si="6"/>
        <v>26459.210024406577</v>
      </c>
      <c r="X62" s="30">
        <f t="shared" si="7"/>
        <v>29687.233647384186</v>
      </c>
      <c r="Y62" s="30">
        <f t="shared" si="11"/>
        <v>30408.508596581585</v>
      </c>
      <c r="Z62" s="30">
        <f t="shared" si="12"/>
        <v>34118.346645364545</v>
      </c>
      <c r="AA62" s="74">
        <f t="shared" si="8"/>
        <v>30992.498339062608</v>
      </c>
      <c r="AB62" s="74">
        <f t="shared" si="9"/>
        <v>34773.583136428249</v>
      </c>
    </row>
    <row r="63" spans="1:28" ht="15.75">
      <c r="A63" s="6">
        <v>65</v>
      </c>
      <c r="B63" s="7" t="s">
        <v>16</v>
      </c>
      <c r="C63" s="7" t="s">
        <v>39</v>
      </c>
      <c r="D63" s="7" t="s">
        <v>18</v>
      </c>
      <c r="E63" s="7" t="s">
        <v>19</v>
      </c>
      <c r="F63" s="8" t="s">
        <v>8</v>
      </c>
      <c r="G63" s="8" t="s">
        <v>8</v>
      </c>
      <c r="H63" s="61" t="s">
        <v>95</v>
      </c>
      <c r="I63" s="14" t="s">
        <v>79</v>
      </c>
      <c r="J63" s="10" t="s">
        <v>15</v>
      </c>
      <c r="K63" s="9">
        <v>27039.850000000002</v>
      </c>
      <c r="L63" s="9">
        <v>35000</v>
      </c>
      <c r="M63" s="11">
        <v>0.02</v>
      </c>
      <c r="N63" s="11">
        <v>0.1</v>
      </c>
      <c r="O63" s="9">
        <f t="shared" si="0"/>
        <v>30338.711700000007</v>
      </c>
      <c r="P63" s="12"/>
      <c r="Q63" s="30">
        <f t="shared" si="1"/>
        <v>27578.064620137808</v>
      </c>
      <c r="R63" s="30">
        <f t="shared" si="2"/>
        <v>28097.599782731431</v>
      </c>
      <c r="S63" s="30">
        <f t="shared" si="3"/>
        <v>30075.446089395016</v>
      </c>
      <c r="T63" s="30">
        <f t="shared" si="10"/>
        <v>30825.460008364797</v>
      </c>
      <c r="U63" s="30">
        <f t="shared" si="4"/>
        <v>32913.237783168559</v>
      </c>
      <c r="V63" s="30">
        <f t="shared" si="5"/>
        <v>36928.652792715133</v>
      </c>
      <c r="W63" s="30">
        <f t="shared" si="6"/>
        <v>34325.161450552703</v>
      </c>
      <c r="X63" s="30">
        <f t="shared" si="7"/>
        <v>38512.831147520134</v>
      </c>
      <c r="Y63" s="30">
        <f t="shared" si="11"/>
        <v>39448.531006231067</v>
      </c>
      <c r="Z63" s="30">
        <f t="shared" si="12"/>
        <v>44261.251788991263</v>
      </c>
      <c r="AA63" s="74">
        <f t="shared" si="8"/>
        <v>40206.132694929904</v>
      </c>
      <c r="AB63" s="74">
        <f t="shared" si="9"/>
        <v>45111.280883711363</v>
      </c>
    </row>
    <row r="64" spans="1:28" ht="15.75">
      <c r="A64" s="6">
        <v>66</v>
      </c>
      <c r="B64" s="7" t="s">
        <v>16</v>
      </c>
      <c r="C64" s="7" t="s">
        <v>39</v>
      </c>
      <c r="D64" s="7" t="s">
        <v>18</v>
      </c>
      <c r="E64" s="7" t="s">
        <v>21</v>
      </c>
      <c r="F64" s="8" t="s">
        <v>8</v>
      </c>
      <c r="G64" s="8" t="s">
        <v>8</v>
      </c>
      <c r="H64" s="61" t="s">
        <v>95</v>
      </c>
      <c r="I64" s="14" t="s">
        <v>79</v>
      </c>
      <c r="J64" s="10" t="s">
        <v>15</v>
      </c>
      <c r="K64" s="9">
        <v>20039.850000000002</v>
      </c>
      <c r="L64" s="9">
        <v>35000</v>
      </c>
      <c r="M64" s="11">
        <v>0.02</v>
      </c>
      <c r="N64" s="11">
        <v>0.1</v>
      </c>
      <c r="O64" s="9">
        <f t="shared" si="0"/>
        <v>22484.711700000003</v>
      </c>
      <c r="P64" s="12"/>
      <c r="Q64" s="30">
        <f t="shared" si="1"/>
        <v>20438.733139343181</v>
      </c>
      <c r="R64" s="30">
        <f t="shared" si="2"/>
        <v>20823.772506355268</v>
      </c>
      <c r="S64" s="30">
        <f t="shared" si="3"/>
        <v>22289.599547133683</v>
      </c>
      <c r="T64" s="30">
        <f t="shared" si="10"/>
        <v>22845.451981006896</v>
      </c>
      <c r="U64" s="30">
        <f t="shared" si="4"/>
        <v>24392.751741930169</v>
      </c>
      <c r="V64" s="30">
        <f t="shared" si="5"/>
        <v>27368.667454445651</v>
      </c>
      <c r="W64" s="30">
        <f t="shared" si="6"/>
        <v>25439.160597964063</v>
      </c>
      <c r="X64" s="30">
        <f t="shared" si="7"/>
        <v>28542.738190915679</v>
      </c>
      <c r="Y64" s="30">
        <f t="shared" si="11"/>
        <v>29236.2067128782</v>
      </c>
      <c r="Z64" s="30">
        <f t="shared" si="12"/>
        <v>32803.02393184934</v>
      </c>
      <c r="AA64" s="74">
        <f t="shared" si="8"/>
        <v>29797.68261608297</v>
      </c>
      <c r="AB64" s="74">
        <f t="shared" si="9"/>
        <v>33432.999895245091</v>
      </c>
    </row>
    <row r="65" spans="1:28" ht="15.75">
      <c r="A65" s="6">
        <v>67</v>
      </c>
      <c r="B65" s="7" t="s">
        <v>16</v>
      </c>
      <c r="C65" s="7" t="s">
        <v>39</v>
      </c>
      <c r="D65" s="7" t="s">
        <v>22</v>
      </c>
      <c r="E65" s="7" t="s">
        <v>19</v>
      </c>
      <c r="F65" s="8" t="s">
        <v>8</v>
      </c>
      <c r="G65" s="8" t="s">
        <v>8</v>
      </c>
      <c r="H65" s="61" t="s">
        <v>95</v>
      </c>
      <c r="I65" s="14" t="s">
        <v>79</v>
      </c>
      <c r="J65" s="10" t="s">
        <v>15</v>
      </c>
      <c r="K65" s="9">
        <v>29243.4</v>
      </c>
      <c r="L65" s="9">
        <v>35000</v>
      </c>
      <c r="M65" s="11">
        <v>0.02</v>
      </c>
      <c r="N65" s="11">
        <v>0.1</v>
      </c>
      <c r="O65" s="9">
        <f t="shared" si="0"/>
        <v>32811.094800000006</v>
      </c>
      <c r="P65" s="12"/>
      <c r="Q65" s="30">
        <f t="shared" si="1"/>
        <v>29825.475175067095</v>
      </c>
      <c r="R65" s="30">
        <f t="shared" si="2"/>
        <v>30387.348653425532</v>
      </c>
      <c r="S65" s="30">
        <f t="shared" si="3"/>
        <v>32526.374967709296</v>
      </c>
      <c r="T65" s="30">
        <f t="shared" si="10"/>
        <v>33337.509535319725</v>
      </c>
      <c r="U65" s="30">
        <f t="shared" si="4"/>
        <v>35595.425928335826</v>
      </c>
      <c r="V65" s="30">
        <f t="shared" si="5"/>
        <v>39938.0678915928</v>
      </c>
      <c r="W65" s="30">
        <f t="shared" si="6"/>
        <v>37122.411047512942</v>
      </c>
      <c r="X65" s="30">
        <f t="shared" si="7"/>
        <v>41651.345195309528</v>
      </c>
      <c r="Y65" s="30">
        <f t="shared" si="11"/>
        <v>42663.297748605022</v>
      </c>
      <c r="Z65" s="30">
        <f t="shared" si="12"/>
        <v>47868.220073934841</v>
      </c>
      <c r="AA65" s="74">
        <f t="shared" si="8"/>
        <v>43482.638433678927</v>
      </c>
      <c r="AB65" s="74">
        <f t="shared" si="9"/>
        <v>48787.520322587763</v>
      </c>
    </row>
    <row r="66" spans="1:28" ht="15.75">
      <c r="A66" s="6">
        <v>68</v>
      </c>
      <c r="B66" s="7" t="s">
        <v>16</v>
      </c>
      <c r="C66" s="7" t="s">
        <v>39</v>
      </c>
      <c r="D66" s="7" t="s">
        <v>22</v>
      </c>
      <c r="E66" s="7" t="s">
        <v>21</v>
      </c>
      <c r="F66" s="8" t="s">
        <v>8</v>
      </c>
      <c r="G66" s="8" t="s">
        <v>8</v>
      </c>
      <c r="H66" s="61" t="s">
        <v>95</v>
      </c>
      <c r="I66" s="14" t="s">
        <v>79</v>
      </c>
      <c r="J66" s="10" t="s">
        <v>15</v>
      </c>
      <c r="K66" s="9">
        <v>20843.400000000001</v>
      </c>
      <c r="L66" s="9">
        <v>35000</v>
      </c>
      <c r="M66" s="11">
        <v>0.02</v>
      </c>
      <c r="N66" s="11">
        <v>0.1</v>
      </c>
      <c r="O66" s="9">
        <f t="shared" si="0"/>
        <v>23386.294800000007</v>
      </c>
      <c r="P66" s="12"/>
      <c r="Q66" s="30">
        <f t="shared" si="1"/>
        <v>21258.27739811354</v>
      </c>
      <c r="R66" s="30">
        <f t="shared" si="2"/>
        <v>21658.755921774136</v>
      </c>
      <c r="S66" s="30">
        <f t="shared" si="3"/>
        <v>23183.359116995696</v>
      </c>
      <c r="T66" s="30">
        <f t="shared" si="10"/>
        <v>23761.499902490243</v>
      </c>
      <c r="U66" s="30">
        <f t="shared" si="4"/>
        <v>25370.842678849756</v>
      </c>
      <c r="V66" s="30">
        <f t="shared" si="5"/>
        <v>28466.085485669431</v>
      </c>
      <c r="W66" s="30">
        <f t="shared" si="6"/>
        <v>26459.210024406577</v>
      </c>
      <c r="X66" s="30">
        <f t="shared" si="7"/>
        <v>29687.233647384186</v>
      </c>
      <c r="Y66" s="30">
        <f t="shared" si="11"/>
        <v>30408.508596581585</v>
      </c>
      <c r="Z66" s="30">
        <f t="shared" si="12"/>
        <v>34118.346645364545</v>
      </c>
      <c r="AA66" s="74">
        <f t="shared" si="8"/>
        <v>30992.498339062608</v>
      </c>
      <c r="AB66" s="74">
        <f t="shared" si="9"/>
        <v>34773.583136428249</v>
      </c>
    </row>
    <row r="67" spans="1:28" ht="15.75">
      <c r="A67" s="6">
        <v>69</v>
      </c>
      <c r="B67" s="7" t="s">
        <v>16</v>
      </c>
      <c r="C67" s="7" t="s">
        <v>40</v>
      </c>
      <c r="D67" s="7" t="s">
        <v>18</v>
      </c>
      <c r="E67" s="7" t="s">
        <v>19</v>
      </c>
      <c r="F67" s="8" t="s">
        <v>8</v>
      </c>
      <c r="G67" s="8" t="s">
        <v>8</v>
      </c>
      <c r="H67" s="61" t="s">
        <v>95</v>
      </c>
      <c r="I67" s="14" t="s">
        <v>79</v>
      </c>
      <c r="J67" s="10" t="s">
        <v>20</v>
      </c>
      <c r="K67" s="9">
        <v>18951</v>
      </c>
      <c r="L67" s="9">
        <v>0</v>
      </c>
      <c r="M67" s="11"/>
      <c r="N67" s="11">
        <v>0.1</v>
      </c>
      <c r="O67" s="9">
        <f t="shared" si="0"/>
        <v>20846.100000000002</v>
      </c>
      <c r="P67" s="12"/>
      <c r="Q67" s="30">
        <f t="shared" si="1"/>
        <v>19328.210127505572</v>
      </c>
      <c r="R67" s="30">
        <f t="shared" si="2"/>
        <v>19692.328673514956</v>
      </c>
      <c r="S67" s="30">
        <f t="shared" si="3"/>
        <v>21078.51111748493</v>
      </c>
      <c r="T67" s="30">
        <f t="shared" si="10"/>
        <v>21604.161732351371</v>
      </c>
      <c r="U67" s="30">
        <f t="shared" si="4"/>
        <v>23067.390138215535</v>
      </c>
      <c r="V67" s="30">
        <f t="shared" si="5"/>
        <v>25374.129152037091</v>
      </c>
      <c r="W67" s="30">
        <f t="shared" si="6"/>
        <v>24056.943165343899</v>
      </c>
      <c r="X67" s="30">
        <f t="shared" si="7"/>
        <v>26462.63748187829</v>
      </c>
      <c r="Y67" s="30">
        <f t="shared" si="11"/>
        <v>27647.67966904716</v>
      </c>
      <c r="Z67" s="30">
        <f t="shared" si="12"/>
        <v>30412.447635951878</v>
      </c>
      <c r="AA67" s="74">
        <f t="shared" si="8"/>
        <v>28178.648206318325</v>
      </c>
      <c r="AB67" s="74">
        <f t="shared" si="9"/>
        <v>30996.513026950164</v>
      </c>
    </row>
    <row r="68" spans="1:28" ht="15.75">
      <c r="A68" s="6">
        <v>70</v>
      </c>
      <c r="B68" s="7" t="s">
        <v>16</v>
      </c>
      <c r="C68" s="7" t="s">
        <v>40</v>
      </c>
      <c r="D68" s="7" t="s">
        <v>18</v>
      </c>
      <c r="E68" s="7" t="s">
        <v>21</v>
      </c>
      <c r="F68" s="8" t="s">
        <v>8</v>
      </c>
      <c r="G68" s="8" t="s">
        <v>8</v>
      </c>
      <c r="H68" s="61" t="s">
        <v>95</v>
      </c>
      <c r="I68" s="14" t="s">
        <v>79</v>
      </c>
      <c r="J68" s="10" t="s">
        <v>20</v>
      </c>
      <c r="K68" s="9">
        <v>13421</v>
      </c>
      <c r="L68" s="9">
        <v>0</v>
      </c>
      <c r="M68" s="11"/>
      <c r="N68" s="11">
        <v>0.1</v>
      </c>
      <c r="O68" s="9">
        <f t="shared" si="0"/>
        <v>14763.1</v>
      </c>
      <c r="P68" s="12"/>
      <c r="Q68" s="30">
        <f t="shared" si="1"/>
        <v>13688.138257677816</v>
      </c>
      <c r="R68" s="30">
        <f t="shared" si="2"/>
        <v>13946.005125177784</v>
      </c>
      <c r="S68" s="30">
        <f t="shared" si="3"/>
        <v>14927.692349098477</v>
      </c>
      <c r="T68" s="30">
        <f t="shared" si="10"/>
        <v>15299.955390738629</v>
      </c>
      <c r="U68" s="30">
        <f t="shared" si="4"/>
        <v>16336.206165637206</v>
      </c>
      <c r="V68" s="30">
        <f t="shared" si="5"/>
        <v>17969.826782200926</v>
      </c>
      <c r="W68" s="30">
        <f t="shared" si="6"/>
        <v>17037.002491798874</v>
      </c>
      <c r="X68" s="30">
        <f t="shared" si="7"/>
        <v>18740.702740978762</v>
      </c>
      <c r="Y68" s="30">
        <f t="shared" si="11"/>
        <v>19579.943477298399</v>
      </c>
      <c r="Z68" s="30">
        <f t="shared" si="12"/>
        <v>21537.937825028239</v>
      </c>
      <c r="AA68" s="74">
        <f t="shared" si="8"/>
        <v>19955.972644029247</v>
      </c>
      <c r="AB68" s="74">
        <f t="shared" si="9"/>
        <v>21951.569908432171</v>
      </c>
    </row>
    <row r="69" spans="1:28" ht="15.75">
      <c r="A69" s="6">
        <v>71</v>
      </c>
      <c r="B69" s="7" t="s">
        <v>16</v>
      </c>
      <c r="C69" s="7" t="s">
        <v>40</v>
      </c>
      <c r="D69" s="7" t="s">
        <v>22</v>
      </c>
      <c r="E69" s="7" t="s">
        <v>19</v>
      </c>
      <c r="F69" s="8" t="s">
        <v>8</v>
      </c>
      <c r="G69" s="8" t="s">
        <v>8</v>
      </c>
      <c r="H69" s="61" t="s">
        <v>95</v>
      </c>
      <c r="I69" s="14" t="s">
        <v>79</v>
      </c>
      <c r="J69" s="10" t="s">
        <v>20</v>
      </c>
      <c r="K69" s="9">
        <v>20847</v>
      </c>
      <c r="L69" s="9">
        <v>0</v>
      </c>
      <c r="M69" s="11"/>
      <c r="N69" s="11">
        <v>0.1</v>
      </c>
      <c r="O69" s="9">
        <f t="shared" si="0"/>
        <v>22931.7</v>
      </c>
      <c r="P69" s="12"/>
      <c r="Q69" s="30">
        <f t="shared" si="1"/>
        <v>21261.949054303663</v>
      </c>
      <c r="R69" s="30">
        <f t="shared" si="2"/>
        <v>21662.496747230554</v>
      </c>
      <c r="S69" s="30">
        <f t="shared" si="3"/>
        <v>23187.363266646</v>
      </c>
      <c r="T69" s="30">
        <f t="shared" si="10"/>
        <v>23765.603906618595</v>
      </c>
      <c r="U69" s="30">
        <f t="shared" si="4"/>
        <v>25375.224643099533</v>
      </c>
      <c r="V69" s="30">
        <f t="shared" si="5"/>
        <v>27912.747107409486</v>
      </c>
      <c r="W69" s="30">
        <f t="shared" si="6"/>
        <v>26463.77996770219</v>
      </c>
      <c r="X69" s="30">
        <f t="shared" si="7"/>
        <v>29110.157964472412</v>
      </c>
      <c r="Y69" s="30">
        <f t="shared" si="11"/>
        <v>30413.760649075306</v>
      </c>
      <c r="Z69" s="30">
        <f t="shared" si="12"/>
        <v>33455.136713982836</v>
      </c>
      <c r="AA69" s="74">
        <f t="shared" si="8"/>
        <v>30997.851256246009</v>
      </c>
      <c r="AB69" s="74">
        <f t="shared" si="9"/>
        <v>34097.636381870616</v>
      </c>
    </row>
    <row r="70" spans="1:28" ht="15.75">
      <c r="A70" s="6">
        <v>72</v>
      </c>
      <c r="B70" s="7" t="s">
        <v>16</v>
      </c>
      <c r="C70" s="7" t="s">
        <v>40</v>
      </c>
      <c r="D70" s="7" t="s">
        <v>22</v>
      </c>
      <c r="E70" s="7" t="s">
        <v>21</v>
      </c>
      <c r="F70" s="8" t="s">
        <v>8</v>
      </c>
      <c r="G70" s="8" t="s">
        <v>8</v>
      </c>
      <c r="H70" s="61" t="s">
        <v>95</v>
      </c>
      <c r="I70" s="14" t="s">
        <v>79</v>
      </c>
      <c r="J70" s="10" t="s">
        <v>20</v>
      </c>
      <c r="K70" s="9">
        <v>14763</v>
      </c>
      <c r="L70" s="9">
        <v>0</v>
      </c>
      <c r="M70" s="11"/>
      <c r="N70" s="11">
        <v>0.1</v>
      </c>
      <c r="O70" s="9">
        <f t="shared" ref="O70:O125" si="13">K70*(1+M70)*(1+N70)</f>
        <v>16239.300000000001</v>
      </c>
      <c r="P70" s="12"/>
      <c r="Q70" s="30">
        <f t="shared" ref="Q70:Q124" si="14">K70*(1+$Q$5)</f>
        <v>15056.850092995872</v>
      </c>
      <c r="R70" s="30">
        <f t="shared" ref="R70:R124" si="15">K70*(1+$R$5)</f>
        <v>15340.50172587733</v>
      </c>
      <c r="S70" s="30">
        <f t="shared" ref="S70:S124" si="16">+K70*(1+$S$5)</f>
        <v>16420.350357629151</v>
      </c>
      <c r="T70" s="30">
        <f t="shared" ref="T70:T124" si="17">+K70*(1+$T$5)</f>
        <v>16829.836929697816</v>
      </c>
      <c r="U70" s="30">
        <f t="shared" ref="U70:U124" si="18">+K70*(1+$U$5)</f>
        <v>17969.705060971766</v>
      </c>
      <c r="V70" s="30">
        <f t="shared" ref="V70:V124" si="19">+O70*(1+$V$5)</f>
        <v>19766.675567068945</v>
      </c>
      <c r="W70" s="30">
        <f t="shared" ref="W70:W124" si="20">+K70*(1+$W$5)</f>
        <v>18740.575798109439</v>
      </c>
      <c r="X70" s="30">
        <f t="shared" ref="X70:X124" si="21">+O70*(1+$X$5)</f>
        <v>20614.633377920381</v>
      </c>
      <c r="Y70" s="30">
        <f t="shared" ref="Y70:Y124" si="22">+K70*(1+$Y$5)</f>
        <v>21537.79193468119</v>
      </c>
      <c r="Z70" s="30">
        <f t="shared" ref="Z70:Z124" si="23">+O70*(1+$Y$5)</f>
        <v>23691.57112814931</v>
      </c>
      <c r="AA70" s="74">
        <f t="shared" si="8"/>
        <v>21951.421216288189</v>
      </c>
      <c r="AB70" s="74">
        <f t="shared" si="9"/>
        <v>24146.56333791701</v>
      </c>
    </row>
    <row r="71" spans="1:28" ht="15.75">
      <c r="A71" s="6">
        <v>73</v>
      </c>
      <c r="B71" s="7" t="s">
        <v>16</v>
      </c>
      <c r="C71" s="7" t="s">
        <v>41</v>
      </c>
      <c r="D71" s="7" t="s">
        <v>18</v>
      </c>
      <c r="E71" s="7" t="s">
        <v>19</v>
      </c>
      <c r="F71" s="8" t="s">
        <v>8</v>
      </c>
      <c r="G71" s="8" t="s">
        <v>8</v>
      </c>
      <c r="H71" s="61" t="s">
        <v>95</v>
      </c>
      <c r="I71" s="14" t="s">
        <v>79</v>
      </c>
      <c r="J71" s="10" t="s">
        <v>15</v>
      </c>
      <c r="K71" s="9">
        <v>27039.850000000002</v>
      </c>
      <c r="L71" s="9">
        <v>35000</v>
      </c>
      <c r="M71" s="11">
        <v>0.02</v>
      </c>
      <c r="N71" s="11">
        <v>0.1</v>
      </c>
      <c r="O71" s="9">
        <f t="shared" si="13"/>
        <v>30338.711700000007</v>
      </c>
      <c r="P71" s="12"/>
      <c r="Q71" s="30">
        <f t="shared" si="14"/>
        <v>27578.064620137808</v>
      </c>
      <c r="R71" s="30">
        <f t="shared" si="15"/>
        <v>28097.599782731431</v>
      </c>
      <c r="S71" s="30">
        <f t="shared" si="16"/>
        <v>30075.446089395016</v>
      </c>
      <c r="T71" s="30">
        <f t="shared" si="17"/>
        <v>30825.460008364797</v>
      </c>
      <c r="U71" s="30">
        <f t="shared" si="18"/>
        <v>32913.237783168559</v>
      </c>
      <c r="V71" s="30">
        <f t="shared" si="19"/>
        <v>36928.652792715133</v>
      </c>
      <c r="W71" s="30">
        <f t="shared" si="20"/>
        <v>34325.161450552703</v>
      </c>
      <c r="X71" s="30">
        <f t="shared" si="21"/>
        <v>38512.831147520134</v>
      </c>
      <c r="Y71" s="30">
        <f t="shared" si="22"/>
        <v>39448.531006231067</v>
      </c>
      <c r="Z71" s="30">
        <f t="shared" si="23"/>
        <v>44261.251788991263</v>
      </c>
      <c r="AA71" s="74">
        <f t="shared" si="8"/>
        <v>40206.132694929904</v>
      </c>
      <c r="AB71" s="74">
        <f t="shared" si="9"/>
        <v>45111.280883711363</v>
      </c>
    </row>
    <row r="72" spans="1:28" ht="15.75">
      <c r="A72" s="6">
        <v>74</v>
      </c>
      <c r="B72" s="7" t="s">
        <v>16</v>
      </c>
      <c r="C72" s="7" t="s">
        <v>41</v>
      </c>
      <c r="D72" s="7" t="s">
        <v>18</v>
      </c>
      <c r="E72" s="7" t="s">
        <v>21</v>
      </c>
      <c r="F72" s="8" t="s">
        <v>8</v>
      </c>
      <c r="G72" s="8" t="s">
        <v>8</v>
      </c>
      <c r="H72" s="61" t="s">
        <v>95</v>
      </c>
      <c r="I72" s="14" t="s">
        <v>79</v>
      </c>
      <c r="J72" s="10" t="s">
        <v>15</v>
      </c>
      <c r="K72" s="9">
        <v>20039.850000000002</v>
      </c>
      <c r="L72" s="9">
        <v>35000</v>
      </c>
      <c r="M72" s="11">
        <v>0.02</v>
      </c>
      <c r="N72" s="11">
        <v>0.1</v>
      </c>
      <c r="O72" s="9">
        <f t="shared" si="13"/>
        <v>22484.711700000003</v>
      </c>
      <c r="P72" s="12"/>
      <c r="Q72" s="30">
        <f t="shared" si="14"/>
        <v>20438.733139343181</v>
      </c>
      <c r="R72" s="30">
        <f t="shared" si="15"/>
        <v>20823.772506355268</v>
      </c>
      <c r="S72" s="30">
        <f t="shared" si="16"/>
        <v>22289.599547133683</v>
      </c>
      <c r="T72" s="30">
        <f t="shared" si="17"/>
        <v>22845.451981006896</v>
      </c>
      <c r="U72" s="30">
        <f t="shared" si="18"/>
        <v>24392.751741930169</v>
      </c>
      <c r="V72" s="30">
        <f t="shared" si="19"/>
        <v>27368.667454445651</v>
      </c>
      <c r="W72" s="30">
        <f t="shared" si="20"/>
        <v>25439.160597964063</v>
      </c>
      <c r="X72" s="30">
        <f t="shared" si="21"/>
        <v>28542.738190915679</v>
      </c>
      <c r="Y72" s="30">
        <f t="shared" si="22"/>
        <v>29236.2067128782</v>
      </c>
      <c r="Z72" s="30">
        <f t="shared" si="23"/>
        <v>32803.02393184934</v>
      </c>
      <c r="AA72" s="74">
        <f t="shared" ref="AA72:AA135" si="24">+K72*(1+$AA$5)</f>
        <v>29797.68261608297</v>
      </c>
      <c r="AB72" s="74">
        <f t="shared" ref="AB72:AB135" si="25">+O72*(1+$AA$5)</f>
        <v>33432.999895245091</v>
      </c>
    </row>
    <row r="73" spans="1:28" ht="15.75">
      <c r="A73" s="6">
        <v>75</v>
      </c>
      <c r="B73" s="7" t="s">
        <v>16</v>
      </c>
      <c r="C73" s="7" t="s">
        <v>41</v>
      </c>
      <c r="D73" s="7" t="s">
        <v>22</v>
      </c>
      <c r="E73" s="7" t="s">
        <v>19</v>
      </c>
      <c r="F73" s="8" t="s">
        <v>8</v>
      </c>
      <c r="G73" s="8" t="s">
        <v>8</v>
      </c>
      <c r="H73" s="61" t="s">
        <v>95</v>
      </c>
      <c r="I73" s="14" t="s">
        <v>79</v>
      </c>
      <c r="J73" s="10" t="s">
        <v>15</v>
      </c>
      <c r="K73" s="9">
        <v>29243.4</v>
      </c>
      <c r="L73" s="9">
        <v>35000</v>
      </c>
      <c r="M73" s="11">
        <v>0.02</v>
      </c>
      <c r="N73" s="11">
        <v>0.1</v>
      </c>
      <c r="O73" s="9">
        <f t="shared" si="13"/>
        <v>32811.094800000006</v>
      </c>
      <c r="P73" s="12"/>
      <c r="Q73" s="30">
        <f t="shared" si="14"/>
        <v>29825.475175067095</v>
      </c>
      <c r="R73" s="30">
        <f t="shared" si="15"/>
        <v>30387.348653425532</v>
      </c>
      <c r="S73" s="30">
        <f t="shared" si="16"/>
        <v>32526.374967709296</v>
      </c>
      <c r="T73" s="30">
        <f t="shared" si="17"/>
        <v>33337.509535319725</v>
      </c>
      <c r="U73" s="30">
        <f t="shared" si="18"/>
        <v>35595.425928335826</v>
      </c>
      <c r="V73" s="30">
        <f t="shared" si="19"/>
        <v>39938.0678915928</v>
      </c>
      <c r="W73" s="30">
        <f t="shared" si="20"/>
        <v>37122.411047512942</v>
      </c>
      <c r="X73" s="30">
        <f t="shared" si="21"/>
        <v>41651.345195309528</v>
      </c>
      <c r="Y73" s="30">
        <f t="shared" si="22"/>
        <v>42663.297748605022</v>
      </c>
      <c r="Z73" s="30">
        <f t="shared" si="23"/>
        <v>47868.220073934841</v>
      </c>
      <c r="AA73" s="74">
        <f t="shared" si="24"/>
        <v>43482.638433678927</v>
      </c>
      <c r="AB73" s="74">
        <f t="shared" si="25"/>
        <v>48787.520322587763</v>
      </c>
    </row>
    <row r="74" spans="1:28" ht="15.75">
      <c r="A74" s="6">
        <v>76</v>
      </c>
      <c r="B74" s="7" t="s">
        <v>16</v>
      </c>
      <c r="C74" s="7" t="s">
        <v>41</v>
      </c>
      <c r="D74" s="7" t="s">
        <v>22</v>
      </c>
      <c r="E74" s="7" t="s">
        <v>21</v>
      </c>
      <c r="F74" s="8" t="s">
        <v>8</v>
      </c>
      <c r="G74" s="8" t="s">
        <v>8</v>
      </c>
      <c r="H74" s="61" t="s">
        <v>95</v>
      </c>
      <c r="I74" s="14" t="s">
        <v>79</v>
      </c>
      <c r="J74" s="10" t="s">
        <v>15</v>
      </c>
      <c r="K74" s="9">
        <v>20843.400000000001</v>
      </c>
      <c r="L74" s="9">
        <v>35000</v>
      </c>
      <c r="M74" s="11">
        <v>0.02</v>
      </c>
      <c r="N74" s="11">
        <v>0.1</v>
      </c>
      <c r="O74" s="9">
        <f t="shared" si="13"/>
        <v>23386.294800000007</v>
      </c>
      <c r="P74" s="12"/>
      <c r="Q74" s="30">
        <f t="shared" si="14"/>
        <v>21258.27739811354</v>
      </c>
      <c r="R74" s="30">
        <f t="shared" si="15"/>
        <v>21658.755921774136</v>
      </c>
      <c r="S74" s="30">
        <f t="shared" si="16"/>
        <v>23183.359116995696</v>
      </c>
      <c r="T74" s="30">
        <f t="shared" si="17"/>
        <v>23761.499902490243</v>
      </c>
      <c r="U74" s="30">
        <f t="shared" si="18"/>
        <v>25370.842678849756</v>
      </c>
      <c r="V74" s="30">
        <f t="shared" si="19"/>
        <v>28466.085485669431</v>
      </c>
      <c r="W74" s="30">
        <f t="shared" si="20"/>
        <v>26459.210024406577</v>
      </c>
      <c r="X74" s="30">
        <f t="shared" si="21"/>
        <v>29687.233647384186</v>
      </c>
      <c r="Y74" s="30">
        <f t="shared" si="22"/>
        <v>30408.508596581585</v>
      </c>
      <c r="Z74" s="30">
        <f t="shared" si="23"/>
        <v>34118.346645364545</v>
      </c>
      <c r="AA74" s="74">
        <f t="shared" si="24"/>
        <v>30992.498339062608</v>
      </c>
      <c r="AB74" s="74">
        <f t="shared" si="25"/>
        <v>34773.583136428249</v>
      </c>
    </row>
    <row r="75" spans="1:28" ht="15.75">
      <c r="A75" s="6">
        <v>77</v>
      </c>
      <c r="B75" s="7" t="s">
        <v>16</v>
      </c>
      <c r="C75" s="7" t="s">
        <v>42</v>
      </c>
      <c r="D75" s="7" t="s">
        <v>18</v>
      </c>
      <c r="E75" s="7" t="s">
        <v>19</v>
      </c>
      <c r="F75" s="8" t="s">
        <v>8</v>
      </c>
      <c r="G75" s="8" t="s">
        <v>8</v>
      </c>
      <c r="H75" s="61" t="s">
        <v>95</v>
      </c>
      <c r="I75" s="14" t="s">
        <v>79</v>
      </c>
      <c r="J75" s="10" t="s">
        <v>15</v>
      </c>
      <c r="K75" s="9">
        <v>27039.850000000002</v>
      </c>
      <c r="L75" s="9">
        <v>35000</v>
      </c>
      <c r="M75" s="11">
        <v>0.02</v>
      </c>
      <c r="N75" s="11">
        <v>0.1</v>
      </c>
      <c r="O75" s="9">
        <f t="shared" si="13"/>
        <v>30338.711700000007</v>
      </c>
      <c r="P75" s="12"/>
      <c r="Q75" s="30">
        <f t="shared" si="14"/>
        <v>27578.064620137808</v>
      </c>
      <c r="R75" s="30">
        <f t="shared" si="15"/>
        <v>28097.599782731431</v>
      </c>
      <c r="S75" s="30">
        <f t="shared" si="16"/>
        <v>30075.446089395016</v>
      </c>
      <c r="T75" s="30">
        <f t="shared" si="17"/>
        <v>30825.460008364797</v>
      </c>
      <c r="U75" s="30">
        <f t="shared" si="18"/>
        <v>32913.237783168559</v>
      </c>
      <c r="V75" s="30">
        <f t="shared" si="19"/>
        <v>36928.652792715133</v>
      </c>
      <c r="W75" s="30">
        <f t="shared" si="20"/>
        <v>34325.161450552703</v>
      </c>
      <c r="X75" s="30">
        <f t="shared" si="21"/>
        <v>38512.831147520134</v>
      </c>
      <c r="Y75" s="30">
        <f t="shared" si="22"/>
        <v>39448.531006231067</v>
      </c>
      <c r="Z75" s="30">
        <f t="shared" si="23"/>
        <v>44261.251788991263</v>
      </c>
      <c r="AA75" s="74">
        <f t="shared" si="24"/>
        <v>40206.132694929904</v>
      </c>
      <c r="AB75" s="74">
        <f t="shared" si="25"/>
        <v>45111.280883711363</v>
      </c>
    </row>
    <row r="76" spans="1:28" ht="15.75">
      <c r="A76" s="6">
        <v>78</v>
      </c>
      <c r="B76" s="7" t="s">
        <v>16</v>
      </c>
      <c r="C76" s="7" t="s">
        <v>42</v>
      </c>
      <c r="D76" s="7" t="s">
        <v>18</v>
      </c>
      <c r="E76" s="7" t="s">
        <v>21</v>
      </c>
      <c r="F76" s="8" t="s">
        <v>8</v>
      </c>
      <c r="G76" s="8" t="s">
        <v>8</v>
      </c>
      <c r="H76" s="61" t="s">
        <v>95</v>
      </c>
      <c r="I76" s="14" t="s">
        <v>79</v>
      </c>
      <c r="J76" s="10" t="s">
        <v>15</v>
      </c>
      <c r="K76" s="9">
        <v>20039.850000000002</v>
      </c>
      <c r="L76" s="9">
        <v>35000</v>
      </c>
      <c r="M76" s="11">
        <v>0.02</v>
      </c>
      <c r="N76" s="11">
        <v>0.1</v>
      </c>
      <c r="O76" s="9">
        <f t="shared" si="13"/>
        <v>22484.711700000003</v>
      </c>
      <c r="P76" s="12"/>
      <c r="Q76" s="30">
        <f t="shared" si="14"/>
        <v>20438.733139343181</v>
      </c>
      <c r="R76" s="30">
        <f t="shared" si="15"/>
        <v>20823.772506355268</v>
      </c>
      <c r="S76" s="30">
        <f t="shared" si="16"/>
        <v>22289.599547133683</v>
      </c>
      <c r="T76" s="30">
        <f t="shared" si="17"/>
        <v>22845.451981006896</v>
      </c>
      <c r="U76" s="30">
        <f t="shared" si="18"/>
        <v>24392.751741930169</v>
      </c>
      <c r="V76" s="30">
        <f t="shared" si="19"/>
        <v>27368.667454445651</v>
      </c>
      <c r="W76" s="30">
        <f t="shared" si="20"/>
        <v>25439.160597964063</v>
      </c>
      <c r="X76" s="30">
        <f t="shared" si="21"/>
        <v>28542.738190915679</v>
      </c>
      <c r="Y76" s="30">
        <f t="shared" si="22"/>
        <v>29236.2067128782</v>
      </c>
      <c r="Z76" s="30">
        <f t="shared" si="23"/>
        <v>32803.02393184934</v>
      </c>
      <c r="AA76" s="74">
        <f t="shared" si="24"/>
        <v>29797.68261608297</v>
      </c>
      <c r="AB76" s="74">
        <f t="shared" si="25"/>
        <v>33432.999895245091</v>
      </c>
    </row>
    <row r="77" spans="1:28" ht="15.75">
      <c r="A77" s="6">
        <v>79</v>
      </c>
      <c r="B77" s="7" t="s">
        <v>16</v>
      </c>
      <c r="C77" s="7" t="s">
        <v>42</v>
      </c>
      <c r="D77" s="7" t="s">
        <v>22</v>
      </c>
      <c r="E77" s="7" t="s">
        <v>19</v>
      </c>
      <c r="F77" s="8" t="s">
        <v>8</v>
      </c>
      <c r="G77" s="8" t="s">
        <v>8</v>
      </c>
      <c r="H77" s="61" t="s">
        <v>95</v>
      </c>
      <c r="I77" s="14" t="s">
        <v>79</v>
      </c>
      <c r="J77" s="10" t="s">
        <v>15</v>
      </c>
      <c r="K77" s="9">
        <v>29243.4</v>
      </c>
      <c r="L77" s="9">
        <v>35000</v>
      </c>
      <c r="M77" s="11">
        <v>0.02</v>
      </c>
      <c r="N77" s="11">
        <v>0.1</v>
      </c>
      <c r="O77" s="9">
        <f t="shared" si="13"/>
        <v>32811.094800000006</v>
      </c>
      <c r="P77" s="12"/>
      <c r="Q77" s="30">
        <f t="shared" si="14"/>
        <v>29825.475175067095</v>
      </c>
      <c r="R77" s="30">
        <f t="shared" si="15"/>
        <v>30387.348653425532</v>
      </c>
      <c r="S77" s="30">
        <f t="shared" si="16"/>
        <v>32526.374967709296</v>
      </c>
      <c r="T77" s="30">
        <f t="shared" si="17"/>
        <v>33337.509535319725</v>
      </c>
      <c r="U77" s="30">
        <f t="shared" si="18"/>
        <v>35595.425928335826</v>
      </c>
      <c r="V77" s="30">
        <f t="shared" si="19"/>
        <v>39938.0678915928</v>
      </c>
      <c r="W77" s="30">
        <f t="shared" si="20"/>
        <v>37122.411047512942</v>
      </c>
      <c r="X77" s="30">
        <f t="shared" si="21"/>
        <v>41651.345195309528</v>
      </c>
      <c r="Y77" s="30">
        <f t="shared" si="22"/>
        <v>42663.297748605022</v>
      </c>
      <c r="Z77" s="30">
        <f t="shared" si="23"/>
        <v>47868.220073934841</v>
      </c>
      <c r="AA77" s="74">
        <f t="shared" si="24"/>
        <v>43482.638433678927</v>
      </c>
      <c r="AB77" s="74">
        <f t="shared" si="25"/>
        <v>48787.520322587763</v>
      </c>
    </row>
    <row r="78" spans="1:28" ht="15.75">
      <c r="A78" s="6">
        <v>80</v>
      </c>
      <c r="B78" s="7" t="s">
        <v>16</v>
      </c>
      <c r="C78" s="7" t="s">
        <v>42</v>
      </c>
      <c r="D78" s="7" t="s">
        <v>22</v>
      </c>
      <c r="E78" s="7" t="s">
        <v>21</v>
      </c>
      <c r="F78" s="8" t="s">
        <v>8</v>
      </c>
      <c r="G78" s="8" t="s">
        <v>8</v>
      </c>
      <c r="H78" s="61" t="s">
        <v>95</v>
      </c>
      <c r="I78" s="14" t="s">
        <v>79</v>
      </c>
      <c r="J78" s="10" t="s">
        <v>15</v>
      </c>
      <c r="K78" s="9">
        <v>20843.400000000001</v>
      </c>
      <c r="L78" s="9">
        <v>35000</v>
      </c>
      <c r="M78" s="11">
        <v>0.02</v>
      </c>
      <c r="N78" s="11">
        <v>0.1</v>
      </c>
      <c r="O78" s="9">
        <f t="shared" si="13"/>
        <v>23386.294800000007</v>
      </c>
      <c r="P78" s="12"/>
      <c r="Q78" s="30">
        <f t="shared" si="14"/>
        <v>21258.27739811354</v>
      </c>
      <c r="R78" s="30">
        <f t="shared" si="15"/>
        <v>21658.755921774136</v>
      </c>
      <c r="S78" s="30">
        <f t="shared" si="16"/>
        <v>23183.359116995696</v>
      </c>
      <c r="T78" s="30">
        <f t="shared" si="17"/>
        <v>23761.499902490243</v>
      </c>
      <c r="U78" s="30">
        <f t="shared" si="18"/>
        <v>25370.842678849756</v>
      </c>
      <c r="V78" s="30">
        <f t="shared" si="19"/>
        <v>28466.085485669431</v>
      </c>
      <c r="W78" s="30">
        <f t="shared" si="20"/>
        <v>26459.210024406577</v>
      </c>
      <c r="X78" s="30">
        <f t="shared" si="21"/>
        <v>29687.233647384186</v>
      </c>
      <c r="Y78" s="30">
        <f t="shared" si="22"/>
        <v>30408.508596581585</v>
      </c>
      <c r="Z78" s="30">
        <f t="shared" si="23"/>
        <v>34118.346645364545</v>
      </c>
      <c r="AA78" s="74">
        <f t="shared" si="24"/>
        <v>30992.498339062608</v>
      </c>
      <c r="AB78" s="74">
        <f t="shared" si="25"/>
        <v>34773.583136428249</v>
      </c>
    </row>
    <row r="79" spans="1:28" ht="25.5">
      <c r="A79" s="6">
        <v>81</v>
      </c>
      <c r="B79" s="7" t="s">
        <v>43</v>
      </c>
      <c r="C79" s="7" t="s">
        <v>44</v>
      </c>
      <c r="D79" s="7" t="s">
        <v>18</v>
      </c>
      <c r="E79" s="7" t="s">
        <v>19</v>
      </c>
      <c r="F79" s="65" t="s">
        <v>8</v>
      </c>
      <c r="G79" s="65" t="s">
        <v>8</v>
      </c>
      <c r="H79" s="63" t="s">
        <v>123</v>
      </c>
      <c r="I79" s="64" t="s">
        <v>124</v>
      </c>
      <c r="J79" s="10" t="s">
        <v>20</v>
      </c>
      <c r="K79" s="9">
        <v>29409</v>
      </c>
      <c r="L79" s="9">
        <v>0</v>
      </c>
      <c r="M79" s="11"/>
      <c r="N79" s="11">
        <v>0.1</v>
      </c>
      <c r="O79" s="9">
        <f t="shared" si="13"/>
        <v>32349.9</v>
      </c>
      <c r="P79" s="12"/>
      <c r="Q79" s="30">
        <f t="shared" si="14"/>
        <v>29994.371359812747</v>
      </c>
      <c r="R79" s="30">
        <f t="shared" si="15"/>
        <v>30559.426624420943</v>
      </c>
      <c r="S79" s="30">
        <f t="shared" si="16"/>
        <v>32710.56585162336</v>
      </c>
      <c r="T79" s="30">
        <f t="shared" si="17"/>
        <v>33526.293725224074</v>
      </c>
      <c r="U79" s="30">
        <f t="shared" si="18"/>
        <v>35796.996283825691</v>
      </c>
      <c r="V79" s="30">
        <f t="shared" si="19"/>
        <v>39376.695912208263</v>
      </c>
      <c r="W79" s="30">
        <f t="shared" si="20"/>
        <v>37332.628439111322</v>
      </c>
      <c r="X79" s="30">
        <f t="shared" si="21"/>
        <v>41065.891283022458</v>
      </c>
      <c r="Y79" s="30">
        <f t="shared" si="22"/>
        <v>42904.892163316341</v>
      </c>
      <c r="Z79" s="30">
        <f t="shared" si="23"/>
        <v>47195.381379647974</v>
      </c>
      <c r="AA79" s="74">
        <f t="shared" si="24"/>
        <v>43728.872624115647</v>
      </c>
      <c r="AB79" s="74">
        <f t="shared" si="25"/>
        <v>48101.759886527216</v>
      </c>
    </row>
    <row r="80" spans="1:28" ht="25.5">
      <c r="A80" s="6">
        <v>82</v>
      </c>
      <c r="B80" s="7" t="s">
        <v>43</v>
      </c>
      <c r="C80" s="7" t="s">
        <v>44</v>
      </c>
      <c r="D80" s="7" t="s">
        <v>18</v>
      </c>
      <c r="E80" s="7" t="s">
        <v>21</v>
      </c>
      <c r="F80" s="8" t="s">
        <v>8</v>
      </c>
      <c r="G80" s="8" t="s">
        <v>8</v>
      </c>
      <c r="H80" s="63" t="s">
        <v>123</v>
      </c>
      <c r="I80" s="64" t="s">
        <v>124</v>
      </c>
      <c r="J80" s="10" t="s">
        <v>20</v>
      </c>
      <c r="K80" s="64">
        <v>21509</v>
      </c>
      <c r="L80" s="66">
        <v>0</v>
      </c>
      <c r="M80" s="67"/>
      <c r="N80" s="68">
        <v>0.1</v>
      </c>
      <c r="O80" s="9">
        <f t="shared" si="13"/>
        <v>23659.9</v>
      </c>
      <c r="P80" s="12"/>
      <c r="Q80" s="30">
        <f t="shared" si="14"/>
        <v>21937.125831487381</v>
      </c>
      <c r="R80" s="30">
        <f t="shared" si="15"/>
        <v>22350.392983939273</v>
      </c>
      <c r="S80" s="30">
        <f t="shared" si="16"/>
        <v>23923.681896785572</v>
      </c>
      <c r="T80" s="30">
        <f t="shared" si="17"/>
        <v>24520.284665777301</v>
      </c>
      <c r="U80" s="30">
        <f t="shared" si="18"/>
        <v>26181.019180142364</v>
      </c>
      <c r="V80" s="30">
        <f t="shared" si="19"/>
        <v>28799.1210981566</v>
      </c>
      <c r="W80" s="30">
        <f t="shared" si="20"/>
        <v>27304.14176261843</v>
      </c>
      <c r="X80" s="30">
        <f t="shared" si="21"/>
        <v>30034.555938880276</v>
      </c>
      <c r="Y80" s="30">
        <f t="shared" si="22"/>
        <v>31379.554746532391</v>
      </c>
      <c r="Z80" s="30">
        <f t="shared" si="23"/>
        <v>34517.510221185636</v>
      </c>
      <c r="AA80" s="74">
        <f t="shared" si="24"/>
        <v>31982.193249416963</v>
      </c>
      <c r="AB80" s="74">
        <f t="shared" si="25"/>
        <v>35180.412574358663</v>
      </c>
    </row>
    <row r="81" spans="1:28" ht="51.75">
      <c r="A81" s="6">
        <v>85</v>
      </c>
      <c r="B81" s="7" t="s">
        <v>45</v>
      </c>
      <c r="C81" s="7" t="s">
        <v>46</v>
      </c>
      <c r="D81" s="7" t="s">
        <v>18</v>
      </c>
      <c r="E81" s="7" t="s">
        <v>21</v>
      </c>
      <c r="F81" s="8" t="s">
        <v>47</v>
      </c>
      <c r="G81" s="8" t="s">
        <v>48</v>
      </c>
      <c r="H81" s="61" t="s">
        <v>95</v>
      </c>
      <c r="I81" s="13" t="s">
        <v>92</v>
      </c>
      <c r="J81" s="10" t="s">
        <v>15</v>
      </c>
      <c r="K81" s="9">
        <v>72819.3</v>
      </c>
      <c r="L81" s="9">
        <v>35000</v>
      </c>
      <c r="M81" s="11">
        <v>0.02</v>
      </c>
      <c r="N81" s="11">
        <v>0.1</v>
      </c>
      <c r="O81" s="9">
        <f t="shared" si="13"/>
        <v>81703.254600000015</v>
      </c>
      <c r="P81" s="12"/>
      <c r="Q81" s="30">
        <f t="shared" si="14"/>
        <v>74268.731557061197</v>
      </c>
      <c r="R81" s="30">
        <f t="shared" si="15"/>
        <v>75667.858655231263</v>
      </c>
      <c r="S81" s="30">
        <f t="shared" si="16"/>
        <v>80994.27073069867</v>
      </c>
      <c r="T81" s="30">
        <f t="shared" si="17"/>
        <v>83014.085506654752</v>
      </c>
      <c r="U81" s="30">
        <f t="shared" si="18"/>
        <v>88636.547026107248</v>
      </c>
      <c r="V81" s="30">
        <f t="shared" si="19"/>
        <v>99450.205763292353</v>
      </c>
      <c r="W81" s="30">
        <f t="shared" si="20"/>
        <v>92438.908840701115</v>
      </c>
      <c r="X81" s="30">
        <f t="shared" si="21"/>
        <v>103716.45571926667</v>
      </c>
      <c r="Y81" s="30">
        <f t="shared" si="22"/>
        <v>106236.32948785003</v>
      </c>
      <c r="Z81" s="30">
        <f t="shared" si="23"/>
        <v>119197.16168536776</v>
      </c>
      <c r="AA81" s="74">
        <f t="shared" si="24"/>
        <v>108276.57840379696</v>
      </c>
      <c r="AB81" s="74">
        <f t="shared" si="25"/>
        <v>121486.32096906021</v>
      </c>
    </row>
    <row r="82" spans="1:28" ht="51.75">
      <c r="A82" s="6">
        <v>86</v>
      </c>
      <c r="B82" s="7" t="s">
        <v>45</v>
      </c>
      <c r="C82" s="7" t="s">
        <v>46</v>
      </c>
      <c r="D82" s="7" t="s">
        <v>18</v>
      </c>
      <c r="E82" s="7" t="s">
        <v>19</v>
      </c>
      <c r="F82" s="8" t="s">
        <v>47</v>
      </c>
      <c r="G82" s="8" t="s">
        <v>48</v>
      </c>
      <c r="H82" s="61" t="s">
        <v>95</v>
      </c>
      <c r="I82" s="13" t="s">
        <v>92</v>
      </c>
      <c r="J82" s="10" t="s">
        <v>15</v>
      </c>
      <c r="K82" s="9">
        <v>82819.3</v>
      </c>
      <c r="L82" s="9">
        <v>35000</v>
      </c>
      <c r="M82" s="11">
        <v>0.02</v>
      </c>
      <c r="N82" s="11">
        <v>0.1</v>
      </c>
      <c r="O82" s="9">
        <f t="shared" si="13"/>
        <v>92923.254600000015</v>
      </c>
      <c r="P82" s="12"/>
      <c r="Q82" s="30">
        <f t="shared" si="14"/>
        <v>84467.776529624942</v>
      </c>
      <c r="R82" s="30">
        <f t="shared" si="15"/>
        <v>86059.040478625771</v>
      </c>
      <c r="S82" s="30">
        <f t="shared" si="16"/>
        <v>92116.908648214856</v>
      </c>
      <c r="T82" s="30">
        <f t="shared" si="17"/>
        <v>94414.096974308894</v>
      </c>
      <c r="U82" s="30">
        <f t="shared" si="18"/>
        <v>100808.6699421621</v>
      </c>
      <c r="V82" s="30">
        <f t="shared" si="19"/>
        <v>113107.32767510589</v>
      </c>
      <c r="W82" s="30">
        <f t="shared" si="20"/>
        <v>105133.1957729706</v>
      </c>
      <c r="X82" s="30">
        <f t="shared" si="21"/>
        <v>117959.44565727303</v>
      </c>
      <c r="Y82" s="30">
        <f t="shared" si="22"/>
        <v>120825.36419263984</v>
      </c>
      <c r="Z82" s="30">
        <f t="shared" si="23"/>
        <v>135566.05862414191</v>
      </c>
      <c r="AA82" s="74">
        <f t="shared" si="24"/>
        <v>123145.79280214972</v>
      </c>
      <c r="AB82" s="74">
        <f t="shared" si="25"/>
        <v>138169.57952401202</v>
      </c>
    </row>
    <row r="83" spans="1:28" ht="51">
      <c r="A83" s="6">
        <v>87</v>
      </c>
      <c r="B83" s="7" t="s">
        <v>45</v>
      </c>
      <c r="C83" s="7" t="s">
        <v>46</v>
      </c>
      <c r="D83" s="7" t="s">
        <v>18</v>
      </c>
      <c r="E83" s="7" t="s">
        <v>19</v>
      </c>
      <c r="F83" s="8" t="s">
        <v>49</v>
      </c>
      <c r="G83" s="8" t="s">
        <v>50</v>
      </c>
      <c r="H83" s="61" t="s">
        <v>95</v>
      </c>
      <c r="I83" s="14" t="s">
        <v>79</v>
      </c>
      <c r="J83" s="10" t="s">
        <v>20</v>
      </c>
      <c r="K83" s="9">
        <v>61873</v>
      </c>
      <c r="L83" s="9">
        <v>36052</v>
      </c>
      <c r="M83" s="11"/>
      <c r="N83" s="11">
        <v>0.1</v>
      </c>
      <c r="O83" s="9">
        <f t="shared" si="13"/>
        <v>68060.3</v>
      </c>
      <c r="P83" s="12"/>
      <c r="Q83" s="30">
        <f t="shared" si="14"/>
        <v>63104.550958743726</v>
      </c>
      <c r="R83" s="30">
        <f t="shared" si="15"/>
        <v>64293.359295888913</v>
      </c>
      <c r="S83" s="30">
        <f t="shared" si="16"/>
        <v>68819.097587047916</v>
      </c>
      <c r="T83" s="30">
        <f t="shared" si="17"/>
        <v>70535.290953816497</v>
      </c>
      <c r="U83" s="30">
        <f t="shared" si="18"/>
        <v>75312.576118506142</v>
      </c>
      <c r="V83" s="30">
        <f t="shared" si="19"/>
        <v>82843.833730356753</v>
      </c>
      <c r="W83" s="30">
        <f t="shared" si="20"/>
        <v>78543.361536030978</v>
      </c>
      <c r="X83" s="30">
        <f t="shared" si="21"/>
        <v>86397.697689634078</v>
      </c>
      <c r="Y83" s="30">
        <f t="shared" si="22"/>
        <v>90266.734428945958</v>
      </c>
      <c r="Z83" s="30">
        <f t="shared" si="23"/>
        <v>99293.407871840565</v>
      </c>
      <c r="AA83" s="74">
        <f t="shared" si="24"/>
        <v>92000.290246928067</v>
      </c>
      <c r="AB83" s="74">
        <f t="shared" si="25"/>
        <v>101200.31927162087</v>
      </c>
    </row>
    <row r="84" spans="1:28" ht="25.5">
      <c r="A84" s="6">
        <v>88</v>
      </c>
      <c r="B84" s="7" t="s">
        <v>45</v>
      </c>
      <c r="C84" s="7" t="s">
        <v>51</v>
      </c>
      <c r="D84" s="7" t="s">
        <v>18</v>
      </c>
      <c r="E84" s="7" t="s">
        <v>19</v>
      </c>
      <c r="F84" s="8" t="s">
        <v>47</v>
      </c>
      <c r="G84" s="8" t="s">
        <v>48</v>
      </c>
      <c r="H84" s="61" t="s">
        <v>95</v>
      </c>
      <c r="I84" s="14" t="s">
        <v>79</v>
      </c>
      <c r="J84" s="10" t="s">
        <v>15</v>
      </c>
      <c r="K84" s="9">
        <v>136499.4</v>
      </c>
      <c r="L84" s="9">
        <v>35000</v>
      </c>
      <c r="M84" s="11">
        <v>0.02</v>
      </c>
      <c r="N84" s="11">
        <v>0.1</v>
      </c>
      <c r="O84" s="9">
        <f t="shared" si="13"/>
        <v>153152.32680000001</v>
      </c>
      <c r="P84" s="12"/>
      <c r="Q84" s="30">
        <f t="shared" si="14"/>
        <v>139216.35193279691</v>
      </c>
      <c r="R84" s="30">
        <f t="shared" si="15"/>
        <v>141839.00841842577</v>
      </c>
      <c r="S84" s="30">
        <f t="shared" si="16"/>
        <v>151823.34021582094</v>
      </c>
      <c r="T84" s="30">
        <f t="shared" si="17"/>
        <v>155609.47253279103</v>
      </c>
      <c r="U84" s="30">
        <f t="shared" si="18"/>
        <v>166148.74747677366</v>
      </c>
      <c r="V84" s="30">
        <f t="shared" si="19"/>
        <v>186418.89466894005</v>
      </c>
      <c r="W84" s="30">
        <f t="shared" si="20"/>
        <v>173276.25496826251</v>
      </c>
      <c r="X84" s="30">
        <f t="shared" si="21"/>
        <v>194415.95807439054</v>
      </c>
      <c r="Y84" s="30">
        <f t="shared" si="22"/>
        <v>199139.44837829855</v>
      </c>
      <c r="Z84" s="30">
        <f t="shared" si="23"/>
        <v>223434.461080451</v>
      </c>
      <c r="AA84" s="74">
        <f t="shared" si="24"/>
        <v>202963.88438465135</v>
      </c>
      <c r="AB84" s="74">
        <f t="shared" si="25"/>
        <v>227725.47827957882</v>
      </c>
    </row>
    <row r="85" spans="1:28" ht="25.5">
      <c r="A85" s="6">
        <v>89</v>
      </c>
      <c r="B85" s="7" t="s">
        <v>45</v>
      </c>
      <c r="C85" s="7" t="s">
        <v>51</v>
      </c>
      <c r="D85" s="7" t="s">
        <v>22</v>
      </c>
      <c r="E85" s="7" t="s">
        <v>19</v>
      </c>
      <c r="F85" s="8" t="s">
        <v>47</v>
      </c>
      <c r="G85" s="8" t="s">
        <v>48</v>
      </c>
      <c r="H85" s="61" t="s">
        <v>95</v>
      </c>
      <c r="I85" s="14" t="s">
        <v>79</v>
      </c>
      <c r="J85" s="10" t="s">
        <v>15</v>
      </c>
      <c r="K85" s="9">
        <v>147062.04999999999</v>
      </c>
      <c r="L85" s="9">
        <v>35000</v>
      </c>
      <c r="M85" s="11">
        <v>0.02</v>
      </c>
      <c r="N85" s="11">
        <v>0.1</v>
      </c>
      <c r="O85" s="9">
        <f t="shared" si="13"/>
        <v>165003.6201</v>
      </c>
      <c r="P85" s="12"/>
      <c r="Q85" s="30">
        <f t="shared" si="14"/>
        <v>149989.24617074194</v>
      </c>
      <c r="R85" s="30">
        <f t="shared" si="15"/>
        <v>152814.85008711359</v>
      </c>
      <c r="S85" s="30">
        <f t="shared" si="16"/>
        <v>163571.79335576616</v>
      </c>
      <c r="T85" s="30">
        <f t="shared" si="17"/>
        <v>167650.90564567273</v>
      </c>
      <c r="U85" s="30">
        <f t="shared" si="18"/>
        <v>179005.7348887003</v>
      </c>
      <c r="V85" s="30">
        <f t="shared" si="19"/>
        <v>200844.43454512177</v>
      </c>
      <c r="W85" s="30">
        <f t="shared" si="20"/>
        <v>186684.7859547761</v>
      </c>
      <c r="X85" s="30">
        <f t="shared" si="21"/>
        <v>209460.32984125882</v>
      </c>
      <c r="Y85" s="30">
        <f t="shared" si="22"/>
        <v>214549.33512075333</v>
      </c>
      <c r="Z85" s="30">
        <f t="shared" si="23"/>
        <v>240724.35400548528</v>
      </c>
      <c r="AA85" s="74">
        <f t="shared" si="24"/>
        <v>218669.71513112742</v>
      </c>
      <c r="AB85" s="74">
        <f t="shared" si="25"/>
        <v>245347.42037712497</v>
      </c>
    </row>
    <row r="86" spans="1:28" ht="51">
      <c r="A86" s="6">
        <v>90</v>
      </c>
      <c r="B86" s="7" t="s">
        <v>45</v>
      </c>
      <c r="C86" s="7" t="s">
        <v>51</v>
      </c>
      <c r="D86" s="7" t="s">
        <v>22</v>
      </c>
      <c r="E86" s="7" t="s">
        <v>19</v>
      </c>
      <c r="F86" s="8" t="s">
        <v>49</v>
      </c>
      <c r="G86" s="8" t="s">
        <v>50</v>
      </c>
      <c r="H86" s="61" t="s">
        <v>95</v>
      </c>
      <c r="I86" s="14" t="s">
        <v>79</v>
      </c>
      <c r="J86" s="10" t="s">
        <v>15</v>
      </c>
      <c r="K86" s="9">
        <v>81956.800000000003</v>
      </c>
      <c r="L86" s="9">
        <v>35000</v>
      </c>
      <c r="M86" s="11">
        <v>0.02</v>
      </c>
      <c r="N86" s="11">
        <v>0.1</v>
      </c>
      <c r="O86" s="9">
        <f t="shared" si="13"/>
        <v>91955.529600000009</v>
      </c>
      <c r="P86" s="12" t="s">
        <v>72</v>
      </c>
      <c r="Q86" s="30">
        <f t="shared" si="14"/>
        <v>83588.108900741325</v>
      </c>
      <c r="R86" s="30">
        <f t="shared" si="15"/>
        <v>85162.801046357999</v>
      </c>
      <c r="S86" s="30">
        <f t="shared" si="16"/>
        <v>91157.581127829093</v>
      </c>
      <c r="T86" s="30">
        <f t="shared" si="17"/>
        <v>93430.845985223728</v>
      </c>
      <c r="U86" s="30">
        <f t="shared" si="18"/>
        <v>99758.824340652369</v>
      </c>
      <c r="V86" s="30">
        <f t="shared" si="19"/>
        <v>111929.40091021196</v>
      </c>
      <c r="W86" s="30">
        <f t="shared" si="20"/>
        <v>104038.31352506236</v>
      </c>
      <c r="X86" s="30">
        <f t="shared" si="21"/>
        <v>116730.98777511997</v>
      </c>
      <c r="Y86" s="30">
        <f t="shared" si="22"/>
        <v>119567.05994935171</v>
      </c>
      <c r="Z86" s="30">
        <f t="shared" si="23"/>
        <v>134154.24126317262</v>
      </c>
      <c r="AA86" s="74">
        <f t="shared" si="24"/>
        <v>121863.3230602918</v>
      </c>
      <c r="AB86" s="74">
        <f t="shared" si="25"/>
        <v>136730.64847364739</v>
      </c>
    </row>
    <row r="87" spans="1:28" ht="25.5">
      <c r="A87" s="6">
        <v>91</v>
      </c>
      <c r="B87" s="7" t="s">
        <v>45</v>
      </c>
      <c r="C87" s="7" t="s">
        <v>52</v>
      </c>
      <c r="D87" s="7" t="s">
        <v>18</v>
      </c>
      <c r="E87" s="7" t="s">
        <v>19</v>
      </c>
      <c r="F87" s="8" t="s">
        <v>47</v>
      </c>
      <c r="G87" s="8" t="s">
        <v>48</v>
      </c>
      <c r="H87" s="61" t="s">
        <v>95</v>
      </c>
      <c r="I87" s="14" t="s">
        <v>79</v>
      </c>
      <c r="J87" s="10" t="s">
        <v>20</v>
      </c>
      <c r="K87" s="9">
        <v>115768</v>
      </c>
      <c r="L87" s="9">
        <v>36052</v>
      </c>
      <c r="M87" s="11"/>
      <c r="N87" s="11">
        <v>0.1</v>
      </c>
      <c r="O87" s="9">
        <f t="shared" si="13"/>
        <v>127344.80000000002</v>
      </c>
      <c r="P87" s="12"/>
      <c r="Q87" s="30">
        <f t="shared" si="14"/>
        <v>118072.30383837609</v>
      </c>
      <c r="R87" s="30">
        <f t="shared" si="15"/>
        <v>120296.63373307367</v>
      </c>
      <c r="S87" s="30">
        <f t="shared" si="16"/>
        <v>128764.55464350143</v>
      </c>
      <c r="T87" s="30">
        <f t="shared" si="17"/>
        <v>131975.65275873852</v>
      </c>
      <c r="U87" s="30">
        <f t="shared" si="18"/>
        <v>140914.23257458373</v>
      </c>
      <c r="V87" s="30">
        <f t="shared" si="19"/>
        <v>155005.6558320421</v>
      </c>
      <c r="W87" s="30">
        <f t="shared" si="20"/>
        <v>146959.22095749734</v>
      </c>
      <c r="X87" s="30">
        <f t="shared" si="21"/>
        <v>161655.1430532471</v>
      </c>
      <c r="Y87" s="30">
        <f t="shared" si="22"/>
        <v>168894.3369704106</v>
      </c>
      <c r="Z87" s="30">
        <f t="shared" si="23"/>
        <v>185783.7706674517</v>
      </c>
      <c r="AA87" s="74">
        <f t="shared" si="24"/>
        <v>172137.92124685031</v>
      </c>
      <c r="AB87" s="74">
        <f t="shared" si="25"/>
        <v>189351.71337153536</v>
      </c>
    </row>
    <row r="88" spans="1:28" ht="51">
      <c r="A88" s="6">
        <v>92</v>
      </c>
      <c r="B88" s="7" t="s">
        <v>45</v>
      </c>
      <c r="C88" s="7" t="s">
        <v>52</v>
      </c>
      <c r="D88" s="7" t="s">
        <v>18</v>
      </c>
      <c r="E88" s="7" t="s">
        <v>19</v>
      </c>
      <c r="F88" s="8" t="s">
        <v>49</v>
      </c>
      <c r="G88" s="8" t="s">
        <v>50</v>
      </c>
      <c r="H88" s="61" t="s">
        <v>95</v>
      </c>
      <c r="I88" s="14" t="s">
        <v>79</v>
      </c>
      <c r="J88" s="10" t="s">
        <v>15</v>
      </c>
      <c r="K88" s="9">
        <v>70745.100000000006</v>
      </c>
      <c r="L88" s="9">
        <v>35000</v>
      </c>
      <c r="M88" s="11">
        <v>0.02</v>
      </c>
      <c r="N88" s="11">
        <v>0.1</v>
      </c>
      <c r="O88" s="9">
        <f t="shared" si="13"/>
        <v>79376.002200000017</v>
      </c>
      <c r="P88" s="12" t="s">
        <v>72</v>
      </c>
      <c r="Q88" s="30">
        <f t="shared" si="14"/>
        <v>72153.245648852026</v>
      </c>
      <c r="R88" s="30">
        <f t="shared" si="15"/>
        <v>73512.519721422766</v>
      </c>
      <c r="S88" s="30">
        <f t="shared" si="16"/>
        <v>78687.213173847456</v>
      </c>
      <c r="T88" s="30">
        <f t="shared" si="17"/>
        <v>80649.49512803393</v>
      </c>
      <c r="U88" s="30">
        <f t="shared" si="18"/>
        <v>86111.805290859164</v>
      </c>
      <c r="V88" s="30">
        <f t="shared" si="19"/>
        <v>96617.445536343992</v>
      </c>
      <c r="W88" s="30">
        <f t="shared" si="20"/>
        <v>89805.859845209794</v>
      </c>
      <c r="X88" s="30">
        <f t="shared" si="21"/>
        <v>100762.1747463254</v>
      </c>
      <c r="Y88" s="30">
        <f t="shared" si="22"/>
        <v>103210.27190938253</v>
      </c>
      <c r="Z88" s="30">
        <f t="shared" si="23"/>
        <v>115801.92508232722</v>
      </c>
      <c r="AA88" s="74">
        <f t="shared" si="24"/>
        <v>105192.40595329064</v>
      </c>
      <c r="AB88" s="74">
        <f t="shared" si="25"/>
        <v>118025.87947959211</v>
      </c>
    </row>
    <row r="89" spans="1:28" ht="25.5">
      <c r="A89" s="6">
        <v>93</v>
      </c>
      <c r="B89" s="7" t="s">
        <v>45</v>
      </c>
      <c r="C89" s="7" t="s">
        <v>52</v>
      </c>
      <c r="D89" s="7" t="s">
        <v>22</v>
      </c>
      <c r="E89" s="7" t="s">
        <v>19</v>
      </c>
      <c r="F89" s="8" t="s">
        <v>47</v>
      </c>
      <c r="G89" s="8" t="s">
        <v>48</v>
      </c>
      <c r="H89" s="61" t="s">
        <v>95</v>
      </c>
      <c r="I89" s="14" t="s">
        <v>79</v>
      </c>
      <c r="J89" s="10" t="s">
        <v>20</v>
      </c>
      <c r="K89" s="9">
        <v>125354</v>
      </c>
      <c r="L89" s="9">
        <v>36052</v>
      </c>
      <c r="M89" s="11"/>
      <c r="N89" s="11">
        <v>0.1</v>
      </c>
      <c r="O89" s="9">
        <f t="shared" si="13"/>
        <v>137889.40000000002</v>
      </c>
      <c r="P89" s="12"/>
      <c r="Q89" s="30">
        <f t="shared" si="14"/>
        <v>127849.1083490757</v>
      </c>
      <c r="R89" s="30">
        <f t="shared" si="15"/>
        <v>130257.62062897967</v>
      </c>
      <c r="S89" s="30">
        <f t="shared" si="16"/>
        <v>139426.71535123244</v>
      </c>
      <c r="T89" s="30">
        <f t="shared" si="17"/>
        <v>142903.70375163178</v>
      </c>
      <c r="U89" s="30">
        <f t="shared" si="18"/>
        <v>152582.4296019139</v>
      </c>
      <c r="V89" s="30">
        <f t="shared" si="19"/>
        <v>167840.67256210532</v>
      </c>
      <c r="W89" s="30">
        <f t="shared" si="20"/>
        <v>159127.96441077089</v>
      </c>
      <c r="X89" s="30">
        <f t="shared" si="21"/>
        <v>175040.760851848</v>
      </c>
      <c r="Y89" s="30">
        <f t="shared" si="22"/>
        <v>182879.38563842213</v>
      </c>
      <c r="Z89" s="30">
        <f t="shared" si="23"/>
        <v>201167.32420226437</v>
      </c>
      <c r="AA89" s="74">
        <f t="shared" si="24"/>
        <v>186391.55016911126</v>
      </c>
      <c r="AB89" s="74">
        <f t="shared" si="25"/>
        <v>205030.70518602242</v>
      </c>
    </row>
    <row r="90" spans="1:28" ht="51">
      <c r="A90" s="6">
        <v>94</v>
      </c>
      <c r="B90" s="7" t="s">
        <v>45</v>
      </c>
      <c r="C90" s="7" t="s">
        <v>52</v>
      </c>
      <c r="D90" s="7" t="s">
        <v>22</v>
      </c>
      <c r="E90" s="7" t="s">
        <v>19</v>
      </c>
      <c r="F90" s="8" t="s">
        <v>49</v>
      </c>
      <c r="G90" s="8" t="s">
        <v>50</v>
      </c>
      <c r="H90" s="61" t="s">
        <v>95</v>
      </c>
      <c r="I90" s="14" t="s">
        <v>79</v>
      </c>
      <c r="J90" s="10" t="s">
        <v>15</v>
      </c>
      <c r="K90" s="9">
        <v>81956.800000000003</v>
      </c>
      <c r="L90" s="9">
        <v>35000</v>
      </c>
      <c r="M90" s="11">
        <v>0.02</v>
      </c>
      <c r="N90" s="11">
        <v>0.1</v>
      </c>
      <c r="O90" s="9">
        <f t="shared" si="13"/>
        <v>91955.529600000009</v>
      </c>
      <c r="P90" s="12" t="s">
        <v>72</v>
      </c>
      <c r="Q90" s="30">
        <f t="shared" si="14"/>
        <v>83588.108900741325</v>
      </c>
      <c r="R90" s="30">
        <f t="shared" si="15"/>
        <v>85162.801046357999</v>
      </c>
      <c r="S90" s="30">
        <f t="shared" si="16"/>
        <v>91157.581127829093</v>
      </c>
      <c r="T90" s="30">
        <f t="shared" si="17"/>
        <v>93430.845985223728</v>
      </c>
      <c r="U90" s="30">
        <f t="shared" si="18"/>
        <v>99758.824340652369</v>
      </c>
      <c r="V90" s="30">
        <f t="shared" si="19"/>
        <v>111929.40091021196</v>
      </c>
      <c r="W90" s="30">
        <f t="shared" si="20"/>
        <v>104038.31352506236</v>
      </c>
      <c r="X90" s="30">
        <f t="shared" si="21"/>
        <v>116730.98777511997</v>
      </c>
      <c r="Y90" s="30">
        <f t="shared" si="22"/>
        <v>119567.05994935171</v>
      </c>
      <c r="Z90" s="30">
        <f t="shared" si="23"/>
        <v>134154.24126317262</v>
      </c>
      <c r="AA90" s="74">
        <f t="shared" si="24"/>
        <v>121863.3230602918</v>
      </c>
      <c r="AB90" s="74">
        <f t="shared" si="25"/>
        <v>136730.64847364739</v>
      </c>
    </row>
    <row r="91" spans="1:28" ht="25.5">
      <c r="A91" s="6">
        <v>95</v>
      </c>
      <c r="B91" s="7" t="s">
        <v>45</v>
      </c>
      <c r="C91" s="7" t="s">
        <v>53</v>
      </c>
      <c r="D91" s="7" t="s">
        <v>18</v>
      </c>
      <c r="E91" s="7" t="s">
        <v>19</v>
      </c>
      <c r="F91" s="8" t="s">
        <v>47</v>
      </c>
      <c r="G91" s="8" t="s">
        <v>48</v>
      </c>
      <c r="H91" s="61" t="s">
        <v>95</v>
      </c>
      <c r="I91" s="14" t="s">
        <v>79</v>
      </c>
      <c r="J91" s="10" t="s">
        <v>15</v>
      </c>
      <c r="K91" s="9">
        <v>101099.40000000001</v>
      </c>
      <c r="L91" s="9">
        <v>35000</v>
      </c>
      <c r="M91" s="11">
        <v>0.02</v>
      </c>
      <c r="N91" s="11">
        <v>0.1</v>
      </c>
      <c r="O91" s="9">
        <f t="shared" si="13"/>
        <v>113433.52680000002</v>
      </c>
      <c r="P91" s="12"/>
      <c r="Q91" s="30">
        <f t="shared" si="14"/>
        <v>103111.73272992122</v>
      </c>
      <c r="R91" s="30">
        <f t="shared" si="15"/>
        <v>105054.22476360919</v>
      </c>
      <c r="S91" s="30">
        <f t="shared" si="16"/>
        <v>112449.20198781363</v>
      </c>
      <c r="T91" s="30">
        <f t="shared" si="17"/>
        <v>115253.43193729536</v>
      </c>
      <c r="U91" s="30">
        <f t="shared" si="18"/>
        <v>123059.43235393951</v>
      </c>
      <c r="V91" s="30">
        <f t="shared" si="19"/>
        <v>138072.68310112014</v>
      </c>
      <c r="W91" s="30">
        <f t="shared" si="20"/>
        <v>128338.47922802855</v>
      </c>
      <c r="X91" s="30">
        <f t="shared" si="21"/>
        <v>143995.77369384805</v>
      </c>
      <c r="Y91" s="30">
        <f t="shared" si="22"/>
        <v>147494.26552334265</v>
      </c>
      <c r="Z91" s="30">
        <f t="shared" si="23"/>
        <v>165488.56591719048</v>
      </c>
      <c r="AA91" s="74">
        <f t="shared" si="24"/>
        <v>150326.86541448257</v>
      </c>
      <c r="AB91" s="74">
        <f t="shared" si="25"/>
        <v>168666.74299504946</v>
      </c>
    </row>
    <row r="92" spans="1:28" ht="51">
      <c r="A92" s="6">
        <v>96</v>
      </c>
      <c r="B92" s="7" t="s">
        <v>45</v>
      </c>
      <c r="C92" s="7" t="s">
        <v>53</v>
      </c>
      <c r="D92" s="7" t="s">
        <v>18</v>
      </c>
      <c r="E92" s="7" t="s">
        <v>19</v>
      </c>
      <c r="F92" s="8" t="s">
        <v>49</v>
      </c>
      <c r="G92" s="8" t="s">
        <v>50</v>
      </c>
      <c r="H92" s="61" t="s">
        <v>95</v>
      </c>
      <c r="I92" s="14" t="s">
        <v>79</v>
      </c>
      <c r="J92" s="10" t="s">
        <v>20</v>
      </c>
      <c r="K92" s="9">
        <v>61873</v>
      </c>
      <c r="L92" s="9">
        <v>36052</v>
      </c>
      <c r="M92" s="11"/>
      <c r="N92" s="11">
        <v>0.1</v>
      </c>
      <c r="O92" s="9">
        <f t="shared" si="13"/>
        <v>68060.3</v>
      </c>
      <c r="P92" s="12"/>
      <c r="Q92" s="30">
        <f t="shared" si="14"/>
        <v>63104.550958743726</v>
      </c>
      <c r="R92" s="30">
        <f t="shared" si="15"/>
        <v>64293.359295888913</v>
      </c>
      <c r="S92" s="30">
        <f t="shared" si="16"/>
        <v>68819.097587047916</v>
      </c>
      <c r="T92" s="30">
        <f t="shared" si="17"/>
        <v>70535.290953816497</v>
      </c>
      <c r="U92" s="30">
        <f t="shared" si="18"/>
        <v>75312.576118506142</v>
      </c>
      <c r="V92" s="30">
        <f t="shared" si="19"/>
        <v>82843.833730356753</v>
      </c>
      <c r="W92" s="30">
        <f t="shared" si="20"/>
        <v>78543.361536030978</v>
      </c>
      <c r="X92" s="30">
        <f t="shared" si="21"/>
        <v>86397.697689634078</v>
      </c>
      <c r="Y92" s="30">
        <f t="shared" si="22"/>
        <v>90266.734428945958</v>
      </c>
      <c r="Z92" s="30">
        <f t="shared" si="23"/>
        <v>99293.407871840565</v>
      </c>
      <c r="AA92" s="74">
        <f t="shared" si="24"/>
        <v>92000.290246928067</v>
      </c>
      <c r="AB92" s="74">
        <f t="shared" si="25"/>
        <v>101200.31927162087</v>
      </c>
    </row>
    <row r="93" spans="1:28" ht="25.5">
      <c r="A93" s="6">
        <v>97</v>
      </c>
      <c r="B93" s="7" t="s">
        <v>45</v>
      </c>
      <c r="C93" s="7" t="s">
        <v>53</v>
      </c>
      <c r="D93" s="7" t="s">
        <v>22</v>
      </c>
      <c r="E93" s="7" t="s">
        <v>19</v>
      </c>
      <c r="F93" s="8" t="s">
        <v>47</v>
      </c>
      <c r="G93" s="8" t="s">
        <v>48</v>
      </c>
      <c r="H93" s="61" t="s">
        <v>95</v>
      </c>
      <c r="I93" s="14" t="s">
        <v>79</v>
      </c>
      <c r="J93" s="10" t="s">
        <v>15</v>
      </c>
      <c r="K93" s="9">
        <v>109562.05</v>
      </c>
      <c r="L93" s="9">
        <v>35000</v>
      </c>
      <c r="M93" s="11">
        <v>0.02</v>
      </c>
      <c r="N93" s="11">
        <v>0.1</v>
      </c>
      <c r="O93" s="9">
        <f t="shared" si="13"/>
        <v>122928.62010000003</v>
      </c>
      <c r="P93" s="12"/>
      <c r="Q93" s="30">
        <f t="shared" si="14"/>
        <v>111742.82752362789</v>
      </c>
      <c r="R93" s="30">
        <f t="shared" si="15"/>
        <v>113847.91824938415</v>
      </c>
      <c r="S93" s="30">
        <f t="shared" si="16"/>
        <v>121861.90116508046</v>
      </c>
      <c r="T93" s="30">
        <f t="shared" si="17"/>
        <v>124900.86264196968</v>
      </c>
      <c r="U93" s="30">
        <f t="shared" si="18"/>
        <v>133360.27395349467</v>
      </c>
      <c r="V93" s="30">
        <f t="shared" si="19"/>
        <v>149630.22737582104</v>
      </c>
      <c r="W93" s="30">
        <f t="shared" si="20"/>
        <v>139081.20995876557</v>
      </c>
      <c r="X93" s="30">
        <f t="shared" si="21"/>
        <v>156049.11757373501</v>
      </c>
      <c r="Y93" s="30">
        <f t="shared" si="22"/>
        <v>159840.45497779158</v>
      </c>
      <c r="Z93" s="30">
        <f t="shared" si="23"/>
        <v>179340.99048508221</v>
      </c>
      <c r="AA93" s="74">
        <f t="shared" si="24"/>
        <v>162910.16113730456</v>
      </c>
      <c r="AB93" s="74">
        <f t="shared" si="25"/>
        <v>182785.20079605575</v>
      </c>
    </row>
    <row r="94" spans="1:28" ht="51">
      <c r="A94" s="6">
        <v>98</v>
      </c>
      <c r="B94" s="7" t="s">
        <v>45</v>
      </c>
      <c r="C94" s="7" t="s">
        <v>53</v>
      </c>
      <c r="D94" s="7" t="s">
        <v>22</v>
      </c>
      <c r="E94" s="7" t="s">
        <v>19</v>
      </c>
      <c r="F94" s="8" t="s">
        <v>49</v>
      </c>
      <c r="G94" s="8" t="s">
        <v>50</v>
      </c>
      <c r="H94" s="61" t="s">
        <v>95</v>
      </c>
      <c r="I94" s="14" t="s">
        <v>79</v>
      </c>
      <c r="J94" s="10" t="s">
        <v>20</v>
      </c>
      <c r="K94" s="9">
        <v>68060</v>
      </c>
      <c r="L94" s="9">
        <v>36052</v>
      </c>
      <c r="M94" s="11"/>
      <c r="N94" s="11">
        <v>0.1</v>
      </c>
      <c r="O94" s="9">
        <f t="shared" si="13"/>
        <v>74866</v>
      </c>
      <c r="P94" s="12"/>
      <c r="Q94" s="30">
        <f t="shared" si="14"/>
        <v>69414.700083268923</v>
      </c>
      <c r="R94" s="30">
        <f t="shared" si="15"/>
        <v>70722.383490023101</v>
      </c>
      <c r="S94" s="30">
        <f t="shared" si="16"/>
        <v>75700.673666615185</v>
      </c>
      <c r="T94" s="30">
        <f t="shared" si="17"/>
        <v>77588.478048854115</v>
      </c>
      <c r="U94" s="30">
        <f t="shared" si="18"/>
        <v>82843.468566669268</v>
      </c>
      <c r="V94" s="30">
        <f t="shared" si="19"/>
        <v>91127.8154233362</v>
      </c>
      <c r="W94" s="30">
        <f t="shared" si="20"/>
        <v>86397.316861026105</v>
      </c>
      <c r="X94" s="30">
        <f t="shared" si="21"/>
        <v>95037.04854712871</v>
      </c>
      <c r="Y94" s="30">
        <f t="shared" si="22"/>
        <v>99292.97020079942</v>
      </c>
      <c r="Z94" s="30">
        <f t="shared" si="23"/>
        <v>109222.26722087935</v>
      </c>
      <c r="AA94" s="74">
        <f t="shared" si="24"/>
        <v>101199.87319518892</v>
      </c>
      <c r="AB94" s="74">
        <f t="shared" si="25"/>
        <v>111319.86051470782</v>
      </c>
    </row>
    <row r="95" spans="1:28" ht="25.5">
      <c r="A95" s="6">
        <v>99</v>
      </c>
      <c r="B95" s="7" t="s">
        <v>45</v>
      </c>
      <c r="C95" s="7" t="s">
        <v>54</v>
      </c>
      <c r="D95" s="7" t="s">
        <v>18</v>
      </c>
      <c r="E95" s="7" t="s">
        <v>19</v>
      </c>
      <c r="F95" s="8" t="s">
        <v>47</v>
      </c>
      <c r="G95" s="8" t="s">
        <v>48</v>
      </c>
      <c r="H95" s="61" t="s">
        <v>95</v>
      </c>
      <c r="I95" s="13" t="s">
        <v>81</v>
      </c>
      <c r="J95" s="10" t="s">
        <v>15</v>
      </c>
      <c r="K95" s="9">
        <v>136299.4</v>
      </c>
      <c r="L95" s="9">
        <v>35000</v>
      </c>
      <c r="M95" s="11">
        <v>0.02</v>
      </c>
      <c r="N95" s="11">
        <v>0.1</v>
      </c>
      <c r="O95" s="9">
        <f t="shared" si="13"/>
        <v>152927.92680000002</v>
      </c>
      <c r="P95" s="12"/>
      <c r="Q95" s="30">
        <f t="shared" si="14"/>
        <v>139012.37103334564</v>
      </c>
      <c r="R95" s="30">
        <f t="shared" si="15"/>
        <v>141631.18478195788</v>
      </c>
      <c r="S95" s="30">
        <f t="shared" si="16"/>
        <v>151600.88745747061</v>
      </c>
      <c r="T95" s="30">
        <f t="shared" si="17"/>
        <v>155381.47230343794</v>
      </c>
      <c r="U95" s="30">
        <f t="shared" si="18"/>
        <v>165905.30501845255</v>
      </c>
      <c r="V95" s="30">
        <f t="shared" si="19"/>
        <v>186145.7522307038</v>
      </c>
      <c r="W95" s="30">
        <f t="shared" si="20"/>
        <v>173022.36922961712</v>
      </c>
      <c r="X95" s="30">
        <f t="shared" si="21"/>
        <v>194131.09827563041</v>
      </c>
      <c r="Y95" s="30">
        <f t="shared" si="22"/>
        <v>198847.66768420275</v>
      </c>
      <c r="Z95" s="30">
        <f t="shared" si="23"/>
        <v>223107.08314167551</v>
      </c>
      <c r="AA95" s="74">
        <f t="shared" si="24"/>
        <v>202666.50009668429</v>
      </c>
      <c r="AB95" s="74">
        <f t="shared" si="25"/>
        <v>227391.81310847981</v>
      </c>
    </row>
    <row r="96" spans="1:28" ht="51">
      <c r="A96" s="6">
        <v>100</v>
      </c>
      <c r="B96" s="7" t="s">
        <v>45</v>
      </c>
      <c r="C96" s="7" t="s">
        <v>54</v>
      </c>
      <c r="D96" s="7" t="s">
        <v>18</v>
      </c>
      <c r="E96" s="7" t="s">
        <v>19</v>
      </c>
      <c r="F96" s="8" t="s">
        <v>49</v>
      </c>
      <c r="G96" s="8" t="s">
        <v>50</v>
      </c>
      <c r="H96" s="61" t="s">
        <v>95</v>
      </c>
      <c r="I96" s="14" t="s">
        <v>79</v>
      </c>
      <c r="J96" s="10" t="s">
        <v>15</v>
      </c>
      <c r="K96" s="9">
        <v>70745.100000000006</v>
      </c>
      <c r="L96" s="9">
        <v>35000</v>
      </c>
      <c r="M96" s="11">
        <v>0.02</v>
      </c>
      <c r="N96" s="11">
        <v>0.1</v>
      </c>
      <c r="O96" s="9">
        <f t="shared" si="13"/>
        <v>79376.002200000017</v>
      </c>
      <c r="P96" s="12" t="s">
        <v>72</v>
      </c>
      <c r="Q96" s="30">
        <f t="shared" si="14"/>
        <v>72153.245648852026</v>
      </c>
      <c r="R96" s="30">
        <f t="shared" si="15"/>
        <v>73512.519721422766</v>
      </c>
      <c r="S96" s="30">
        <f t="shared" si="16"/>
        <v>78687.213173847456</v>
      </c>
      <c r="T96" s="30">
        <f t="shared" si="17"/>
        <v>80649.49512803393</v>
      </c>
      <c r="U96" s="30">
        <f t="shared" si="18"/>
        <v>86111.805290859164</v>
      </c>
      <c r="V96" s="30">
        <f t="shared" si="19"/>
        <v>96617.445536343992</v>
      </c>
      <c r="W96" s="30">
        <f t="shared" si="20"/>
        <v>89805.859845209794</v>
      </c>
      <c r="X96" s="30">
        <f t="shared" si="21"/>
        <v>100762.1747463254</v>
      </c>
      <c r="Y96" s="30">
        <f t="shared" si="22"/>
        <v>103210.27190938253</v>
      </c>
      <c r="Z96" s="30">
        <f t="shared" si="23"/>
        <v>115801.92508232722</v>
      </c>
      <c r="AA96" s="74">
        <f t="shared" si="24"/>
        <v>105192.40595329064</v>
      </c>
      <c r="AB96" s="74">
        <f t="shared" si="25"/>
        <v>118025.87947959211</v>
      </c>
    </row>
    <row r="97" spans="1:28" ht="25.5">
      <c r="A97" s="6">
        <v>101</v>
      </c>
      <c r="B97" s="7" t="s">
        <v>45</v>
      </c>
      <c r="C97" s="7" t="s">
        <v>54</v>
      </c>
      <c r="D97" s="7" t="s">
        <v>22</v>
      </c>
      <c r="E97" s="7" t="s">
        <v>19</v>
      </c>
      <c r="F97" s="8" t="s">
        <v>47</v>
      </c>
      <c r="G97" s="8" t="s">
        <v>48</v>
      </c>
      <c r="H97" s="61" t="s">
        <v>95</v>
      </c>
      <c r="I97" s="13" t="s">
        <v>81</v>
      </c>
      <c r="J97" s="10" t="s">
        <v>15</v>
      </c>
      <c r="K97" s="9">
        <v>146862.04999999999</v>
      </c>
      <c r="L97" s="9">
        <v>35000</v>
      </c>
      <c r="M97" s="11">
        <v>0.02</v>
      </c>
      <c r="N97" s="11">
        <v>0.1</v>
      </c>
      <c r="O97" s="9">
        <f t="shared" si="13"/>
        <v>164779.22010000001</v>
      </c>
      <c r="P97" s="12"/>
      <c r="Q97" s="30">
        <f t="shared" si="14"/>
        <v>149785.26527129067</v>
      </c>
      <c r="R97" s="30">
        <f t="shared" si="15"/>
        <v>152607.0264506457</v>
      </c>
      <c r="S97" s="30">
        <f t="shared" si="16"/>
        <v>163349.34059741584</v>
      </c>
      <c r="T97" s="30">
        <f t="shared" si="17"/>
        <v>167422.90541631964</v>
      </c>
      <c r="U97" s="30">
        <f t="shared" si="18"/>
        <v>178762.29243037922</v>
      </c>
      <c r="V97" s="30">
        <f t="shared" si="19"/>
        <v>200571.29210688549</v>
      </c>
      <c r="W97" s="30">
        <f t="shared" si="20"/>
        <v>186430.90021613071</v>
      </c>
      <c r="X97" s="30">
        <f t="shared" si="21"/>
        <v>209175.47004249869</v>
      </c>
      <c r="Y97" s="30">
        <f t="shared" si="22"/>
        <v>214257.55442665753</v>
      </c>
      <c r="Z97" s="30">
        <f t="shared" si="23"/>
        <v>240396.97606670979</v>
      </c>
      <c r="AA97" s="74">
        <f t="shared" si="24"/>
        <v>218372.33084316037</v>
      </c>
      <c r="AB97" s="74">
        <f t="shared" si="25"/>
        <v>245013.75520602596</v>
      </c>
    </row>
    <row r="98" spans="1:28" ht="51">
      <c r="A98" s="6">
        <v>102</v>
      </c>
      <c r="B98" s="7" t="s">
        <v>45</v>
      </c>
      <c r="C98" s="7" t="s">
        <v>54</v>
      </c>
      <c r="D98" s="7" t="s">
        <v>22</v>
      </c>
      <c r="E98" s="7" t="s">
        <v>19</v>
      </c>
      <c r="F98" s="8" t="s">
        <v>49</v>
      </c>
      <c r="G98" s="8" t="s">
        <v>50</v>
      </c>
      <c r="H98" s="61" t="s">
        <v>95</v>
      </c>
      <c r="I98" s="14" t="s">
        <v>79</v>
      </c>
      <c r="J98" s="10" t="s">
        <v>15</v>
      </c>
      <c r="K98" s="9">
        <v>81956.800000000003</v>
      </c>
      <c r="L98" s="9">
        <v>35000</v>
      </c>
      <c r="M98" s="11">
        <v>0.02</v>
      </c>
      <c r="N98" s="11">
        <v>0.1</v>
      </c>
      <c r="O98" s="9">
        <f t="shared" si="13"/>
        <v>91955.529600000009</v>
      </c>
      <c r="P98" s="12" t="s">
        <v>72</v>
      </c>
      <c r="Q98" s="30">
        <f t="shared" si="14"/>
        <v>83588.108900741325</v>
      </c>
      <c r="R98" s="30">
        <f t="shared" si="15"/>
        <v>85162.801046357999</v>
      </c>
      <c r="S98" s="30">
        <f t="shared" si="16"/>
        <v>91157.581127829093</v>
      </c>
      <c r="T98" s="30">
        <f t="shared" si="17"/>
        <v>93430.845985223728</v>
      </c>
      <c r="U98" s="30">
        <f t="shared" si="18"/>
        <v>99758.824340652369</v>
      </c>
      <c r="V98" s="30">
        <f t="shared" si="19"/>
        <v>111929.40091021196</v>
      </c>
      <c r="W98" s="30">
        <f t="shared" si="20"/>
        <v>104038.31352506236</v>
      </c>
      <c r="X98" s="30">
        <f t="shared" si="21"/>
        <v>116730.98777511997</v>
      </c>
      <c r="Y98" s="30">
        <f t="shared" si="22"/>
        <v>119567.05994935171</v>
      </c>
      <c r="Z98" s="30">
        <f t="shared" si="23"/>
        <v>134154.24126317262</v>
      </c>
      <c r="AA98" s="74">
        <f t="shared" si="24"/>
        <v>121863.3230602918</v>
      </c>
      <c r="AB98" s="74">
        <f t="shared" si="25"/>
        <v>136730.64847364739</v>
      </c>
    </row>
    <row r="99" spans="1:28" ht="25.5">
      <c r="A99" s="6">
        <v>103</v>
      </c>
      <c r="B99" s="7" t="s">
        <v>45</v>
      </c>
      <c r="C99" s="7" t="s">
        <v>55</v>
      </c>
      <c r="D99" s="7" t="s">
        <v>18</v>
      </c>
      <c r="E99" s="7" t="s">
        <v>19</v>
      </c>
      <c r="F99" s="8" t="s">
        <v>47</v>
      </c>
      <c r="G99" s="8" t="s">
        <v>48</v>
      </c>
      <c r="H99" s="61" t="s">
        <v>95</v>
      </c>
      <c r="I99" s="14" t="s">
        <v>79</v>
      </c>
      <c r="J99" s="10" t="s">
        <v>15</v>
      </c>
      <c r="K99" s="9">
        <v>101099.40000000001</v>
      </c>
      <c r="L99" s="9">
        <v>35000</v>
      </c>
      <c r="M99" s="11">
        <v>0.02</v>
      </c>
      <c r="N99" s="11">
        <v>0.1</v>
      </c>
      <c r="O99" s="9">
        <f t="shared" si="13"/>
        <v>113433.52680000002</v>
      </c>
      <c r="P99" s="12"/>
      <c r="Q99" s="30">
        <f t="shared" si="14"/>
        <v>103111.73272992122</v>
      </c>
      <c r="R99" s="30">
        <f t="shared" si="15"/>
        <v>105054.22476360919</v>
      </c>
      <c r="S99" s="30">
        <f t="shared" si="16"/>
        <v>112449.20198781363</v>
      </c>
      <c r="T99" s="30">
        <f t="shared" si="17"/>
        <v>115253.43193729536</v>
      </c>
      <c r="U99" s="30">
        <f t="shared" si="18"/>
        <v>123059.43235393951</v>
      </c>
      <c r="V99" s="30">
        <f t="shared" si="19"/>
        <v>138072.68310112014</v>
      </c>
      <c r="W99" s="30">
        <f t="shared" si="20"/>
        <v>128338.47922802855</v>
      </c>
      <c r="X99" s="30">
        <f t="shared" si="21"/>
        <v>143995.77369384805</v>
      </c>
      <c r="Y99" s="30">
        <f t="shared" si="22"/>
        <v>147494.26552334265</v>
      </c>
      <c r="Z99" s="30">
        <f t="shared" si="23"/>
        <v>165488.56591719048</v>
      </c>
      <c r="AA99" s="74">
        <f t="shared" si="24"/>
        <v>150326.86541448257</v>
      </c>
      <c r="AB99" s="74">
        <f t="shared" si="25"/>
        <v>168666.74299504946</v>
      </c>
    </row>
    <row r="100" spans="1:28" ht="51">
      <c r="A100" s="6">
        <v>104</v>
      </c>
      <c r="B100" s="7" t="s">
        <v>45</v>
      </c>
      <c r="C100" s="7" t="s">
        <v>55</v>
      </c>
      <c r="D100" s="7" t="s">
        <v>18</v>
      </c>
      <c r="E100" s="7" t="s">
        <v>19</v>
      </c>
      <c r="F100" s="8" t="s">
        <v>49</v>
      </c>
      <c r="G100" s="8" t="s">
        <v>50</v>
      </c>
      <c r="H100" s="61" t="s">
        <v>95</v>
      </c>
      <c r="I100" s="14" t="s">
        <v>79</v>
      </c>
      <c r="J100" s="10" t="s">
        <v>20</v>
      </c>
      <c r="K100" s="9">
        <v>61873</v>
      </c>
      <c r="L100" s="9">
        <v>36052</v>
      </c>
      <c r="M100" s="11"/>
      <c r="N100" s="11">
        <v>0.1</v>
      </c>
      <c r="O100" s="9">
        <f t="shared" si="13"/>
        <v>68060.3</v>
      </c>
      <c r="P100" s="12"/>
      <c r="Q100" s="30">
        <f t="shared" si="14"/>
        <v>63104.550958743726</v>
      </c>
      <c r="R100" s="30">
        <f t="shared" si="15"/>
        <v>64293.359295888913</v>
      </c>
      <c r="S100" s="30">
        <f t="shared" si="16"/>
        <v>68819.097587047916</v>
      </c>
      <c r="T100" s="30">
        <f t="shared" si="17"/>
        <v>70535.290953816497</v>
      </c>
      <c r="U100" s="30">
        <f t="shared" si="18"/>
        <v>75312.576118506142</v>
      </c>
      <c r="V100" s="30">
        <f t="shared" si="19"/>
        <v>82843.833730356753</v>
      </c>
      <c r="W100" s="30">
        <f t="shared" si="20"/>
        <v>78543.361536030978</v>
      </c>
      <c r="X100" s="30">
        <f t="shared" si="21"/>
        <v>86397.697689634078</v>
      </c>
      <c r="Y100" s="30">
        <f t="shared" si="22"/>
        <v>90266.734428945958</v>
      </c>
      <c r="Z100" s="30">
        <f t="shared" si="23"/>
        <v>99293.407871840565</v>
      </c>
      <c r="AA100" s="74">
        <f t="shared" si="24"/>
        <v>92000.290246928067</v>
      </c>
      <c r="AB100" s="74">
        <f t="shared" si="25"/>
        <v>101200.31927162087</v>
      </c>
    </row>
    <row r="101" spans="1:28" ht="25.5">
      <c r="A101" s="6">
        <v>105</v>
      </c>
      <c r="B101" s="7" t="s">
        <v>45</v>
      </c>
      <c r="C101" s="7" t="s">
        <v>55</v>
      </c>
      <c r="D101" s="7" t="s">
        <v>22</v>
      </c>
      <c r="E101" s="7" t="s">
        <v>19</v>
      </c>
      <c r="F101" s="8" t="s">
        <v>47</v>
      </c>
      <c r="G101" s="8" t="s">
        <v>48</v>
      </c>
      <c r="H101" s="61" t="s">
        <v>95</v>
      </c>
      <c r="I101" s="14" t="s">
        <v>79</v>
      </c>
      <c r="J101" s="10" t="s">
        <v>15</v>
      </c>
      <c r="K101" s="9">
        <v>109562.05</v>
      </c>
      <c r="L101" s="9">
        <v>35000</v>
      </c>
      <c r="M101" s="11">
        <v>0.02</v>
      </c>
      <c r="N101" s="11">
        <v>0.1</v>
      </c>
      <c r="O101" s="9">
        <f t="shared" si="13"/>
        <v>122928.62010000003</v>
      </c>
      <c r="P101" s="12"/>
      <c r="Q101" s="30">
        <f t="shared" si="14"/>
        <v>111742.82752362789</v>
      </c>
      <c r="R101" s="30">
        <f t="shared" si="15"/>
        <v>113847.91824938415</v>
      </c>
      <c r="S101" s="30">
        <f t="shared" si="16"/>
        <v>121861.90116508046</v>
      </c>
      <c r="T101" s="30">
        <f t="shared" si="17"/>
        <v>124900.86264196968</v>
      </c>
      <c r="U101" s="30">
        <f t="shared" si="18"/>
        <v>133360.27395349467</v>
      </c>
      <c r="V101" s="30">
        <f t="shared" si="19"/>
        <v>149630.22737582104</v>
      </c>
      <c r="W101" s="30">
        <f t="shared" si="20"/>
        <v>139081.20995876557</v>
      </c>
      <c r="X101" s="30">
        <f t="shared" si="21"/>
        <v>156049.11757373501</v>
      </c>
      <c r="Y101" s="30">
        <f t="shared" si="22"/>
        <v>159840.45497779158</v>
      </c>
      <c r="Z101" s="30">
        <f t="shared" si="23"/>
        <v>179340.99048508221</v>
      </c>
      <c r="AA101" s="74">
        <f t="shared" si="24"/>
        <v>162910.16113730456</v>
      </c>
      <c r="AB101" s="74">
        <f t="shared" si="25"/>
        <v>182785.20079605575</v>
      </c>
    </row>
    <row r="102" spans="1:28" ht="51">
      <c r="A102" s="6">
        <v>106</v>
      </c>
      <c r="B102" s="7" t="s">
        <v>45</v>
      </c>
      <c r="C102" s="7" t="s">
        <v>55</v>
      </c>
      <c r="D102" s="7" t="s">
        <v>22</v>
      </c>
      <c r="E102" s="7" t="s">
        <v>19</v>
      </c>
      <c r="F102" s="8" t="s">
        <v>49</v>
      </c>
      <c r="G102" s="8" t="s">
        <v>50</v>
      </c>
      <c r="H102" s="61" t="s">
        <v>95</v>
      </c>
      <c r="I102" s="14" t="s">
        <v>79</v>
      </c>
      <c r="J102" s="10" t="s">
        <v>20</v>
      </c>
      <c r="K102" s="9">
        <v>68060</v>
      </c>
      <c r="L102" s="9">
        <v>36052</v>
      </c>
      <c r="M102" s="11"/>
      <c r="N102" s="11">
        <v>0.1</v>
      </c>
      <c r="O102" s="9">
        <f t="shared" si="13"/>
        <v>74866</v>
      </c>
      <c r="P102" s="12"/>
      <c r="Q102" s="30">
        <f t="shared" si="14"/>
        <v>69414.700083268923</v>
      </c>
      <c r="R102" s="30">
        <f t="shared" si="15"/>
        <v>70722.383490023101</v>
      </c>
      <c r="S102" s="30">
        <f t="shared" si="16"/>
        <v>75700.673666615185</v>
      </c>
      <c r="T102" s="30">
        <f t="shared" si="17"/>
        <v>77588.478048854115</v>
      </c>
      <c r="U102" s="30">
        <f t="shared" si="18"/>
        <v>82843.468566669268</v>
      </c>
      <c r="V102" s="30">
        <f t="shared" si="19"/>
        <v>91127.8154233362</v>
      </c>
      <c r="W102" s="30">
        <f t="shared" si="20"/>
        <v>86397.316861026105</v>
      </c>
      <c r="X102" s="30">
        <f t="shared" si="21"/>
        <v>95037.04854712871</v>
      </c>
      <c r="Y102" s="30">
        <f t="shared" si="22"/>
        <v>99292.97020079942</v>
      </c>
      <c r="Z102" s="30">
        <f t="shared" si="23"/>
        <v>109222.26722087935</v>
      </c>
      <c r="AA102" s="74">
        <f t="shared" si="24"/>
        <v>101199.87319518892</v>
      </c>
      <c r="AB102" s="74">
        <f t="shared" si="25"/>
        <v>111319.86051470782</v>
      </c>
    </row>
    <row r="103" spans="1:28" ht="25.5">
      <c r="A103" s="6">
        <v>107</v>
      </c>
      <c r="B103" s="7" t="s">
        <v>45</v>
      </c>
      <c r="C103" s="7" t="s">
        <v>56</v>
      </c>
      <c r="D103" s="7" t="s">
        <v>18</v>
      </c>
      <c r="E103" s="7" t="s">
        <v>19</v>
      </c>
      <c r="F103" s="8" t="s">
        <v>47</v>
      </c>
      <c r="G103" s="8" t="s">
        <v>48</v>
      </c>
      <c r="H103" s="61" t="s">
        <v>95</v>
      </c>
      <c r="I103" s="13" t="s">
        <v>81</v>
      </c>
      <c r="J103" s="10" t="s">
        <v>15</v>
      </c>
      <c r="K103" s="9">
        <v>521619.5</v>
      </c>
      <c r="L103" s="9">
        <v>35000</v>
      </c>
      <c r="M103" s="11">
        <v>0.02</v>
      </c>
      <c r="N103" s="11">
        <v>0.1</v>
      </c>
      <c r="O103" s="9">
        <f>K103*(1+M103)*(1+N103)</f>
        <v>585257.07900000003</v>
      </c>
      <c r="P103" s="12" t="s">
        <v>74</v>
      </c>
      <c r="Q103" s="30">
        <f t="shared" si="14"/>
        <v>532002.07390662201</v>
      </c>
      <c r="R103" s="30">
        <f t="shared" si="15"/>
        <v>542024.30671281379</v>
      </c>
      <c r="S103" s="30">
        <f t="shared" si="16"/>
        <v>580178.48292158358</v>
      </c>
      <c r="T103" s="30">
        <f t="shared" si="17"/>
        <v>594646.82817520213</v>
      </c>
      <c r="U103" s="30">
        <f t="shared" si="18"/>
        <v>634921.66694110702</v>
      </c>
      <c r="V103" s="30">
        <f t="shared" si="19"/>
        <v>712382.110307922</v>
      </c>
      <c r="W103" s="30">
        <f t="shared" si="20"/>
        <v>662158.7602466942</v>
      </c>
      <c r="X103" s="30">
        <f t="shared" si="21"/>
        <v>742942.12899679085</v>
      </c>
      <c r="Y103" s="30">
        <f t="shared" si="22"/>
        <v>760992.49881951057</v>
      </c>
      <c r="Z103" s="30">
        <f t="shared" si="23"/>
        <v>853833.58367549093</v>
      </c>
      <c r="AA103" s="74">
        <f t="shared" si="24"/>
        <v>775607.21798615705</v>
      </c>
      <c r="AB103" s="74">
        <f t="shared" si="25"/>
        <v>870231.29858046828</v>
      </c>
    </row>
    <row r="104" spans="1:28" ht="51">
      <c r="A104" s="6">
        <v>108</v>
      </c>
      <c r="B104" s="7" t="s">
        <v>45</v>
      </c>
      <c r="C104" s="7" t="s">
        <v>56</v>
      </c>
      <c r="D104" s="7" t="s">
        <v>18</v>
      </c>
      <c r="E104" s="7" t="s">
        <v>19</v>
      </c>
      <c r="F104" s="8" t="s">
        <v>49</v>
      </c>
      <c r="G104" s="8" t="s">
        <v>50</v>
      </c>
      <c r="H104" s="61" t="s">
        <v>95</v>
      </c>
      <c r="I104" s="14" t="s">
        <v>79</v>
      </c>
      <c r="J104" s="10" t="s">
        <v>15</v>
      </c>
      <c r="K104" s="9">
        <v>141710.9</v>
      </c>
      <c r="L104" s="9">
        <v>35000</v>
      </c>
      <c r="M104" s="11">
        <v>0.02</v>
      </c>
      <c r="N104" s="11">
        <v>0.1</v>
      </c>
      <c r="O104" s="9">
        <f t="shared" si="13"/>
        <v>158999.6298</v>
      </c>
      <c r="P104" s="12" t="s">
        <v>73</v>
      </c>
      <c r="Q104" s="30">
        <f t="shared" si="14"/>
        <v>144531.58422024851</v>
      </c>
      <c r="R104" s="30">
        <f t="shared" si="15"/>
        <v>147254.37282568784</v>
      </c>
      <c r="S104" s="30">
        <f t="shared" si="16"/>
        <v>157619.90296653449</v>
      </c>
      <c r="T104" s="30">
        <f t="shared" si="17"/>
        <v>161550.58850915899</v>
      </c>
      <c r="U104" s="30">
        <f t="shared" si="18"/>
        <v>172492.24933447564</v>
      </c>
      <c r="V104" s="30">
        <f t="shared" si="19"/>
        <v>193536.30375328165</v>
      </c>
      <c r="W104" s="30">
        <f t="shared" si="20"/>
        <v>179891.88260301473</v>
      </c>
      <c r="X104" s="30">
        <f t="shared" si="21"/>
        <v>201838.69228058253</v>
      </c>
      <c r="Y104" s="30">
        <f t="shared" si="22"/>
        <v>206742.52381469976</v>
      </c>
      <c r="Z104" s="30">
        <f t="shared" si="23"/>
        <v>231965.11172009312</v>
      </c>
      <c r="AA104" s="74">
        <f t="shared" si="24"/>
        <v>210712.97546835287</v>
      </c>
      <c r="AB104" s="74">
        <f t="shared" si="25"/>
        <v>236419.95847549193</v>
      </c>
    </row>
    <row r="105" spans="1:28" ht="25.5">
      <c r="A105" s="6">
        <v>109</v>
      </c>
      <c r="B105" s="7" t="s">
        <v>45</v>
      </c>
      <c r="C105" s="7" t="s">
        <v>57</v>
      </c>
      <c r="D105" s="7" t="s">
        <v>18</v>
      </c>
      <c r="E105" s="7" t="s">
        <v>19</v>
      </c>
      <c r="F105" s="8" t="s">
        <v>47</v>
      </c>
      <c r="G105" s="8" t="s">
        <v>48</v>
      </c>
      <c r="H105" s="61" t="s">
        <v>95</v>
      </c>
      <c r="I105" s="13" t="s">
        <v>81</v>
      </c>
      <c r="J105" s="10" t="s">
        <v>15</v>
      </c>
      <c r="K105" s="9">
        <v>520019.5</v>
      </c>
      <c r="L105" s="9">
        <v>35000</v>
      </c>
      <c r="M105" s="11">
        <v>0.02</v>
      </c>
      <c r="N105" s="11">
        <v>0.1</v>
      </c>
      <c r="O105" s="9">
        <f t="shared" si="13"/>
        <v>583461.87900000007</v>
      </c>
      <c r="P105" s="12" t="s">
        <v>74</v>
      </c>
      <c r="Q105" s="30">
        <f t="shared" si="14"/>
        <v>530370.22671101184</v>
      </c>
      <c r="R105" s="30">
        <f t="shared" si="15"/>
        <v>540361.71762107068</v>
      </c>
      <c r="S105" s="30">
        <f t="shared" si="16"/>
        <v>578398.860854781</v>
      </c>
      <c r="T105" s="30">
        <f t="shared" si="17"/>
        <v>592822.82634037745</v>
      </c>
      <c r="U105" s="30">
        <f t="shared" si="18"/>
        <v>632974.12727453816</v>
      </c>
      <c r="V105" s="30">
        <f t="shared" si="19"/>
        <v>710196.97080203192</v>
      </c>
      <c r="W105" s="30">
        <f t="shared" si="20"/>
        <v>660127.67433753109</v>
      </c>
      <c r="X105" s="30">
        <f t="shared" si="21"/>
        <v>740663.25060670986</v>
      </c>
      <c r="Y105" s="30">
        <f t="shared" si="22"/>
        <v>758658.2532667442</v>
      </c>
      <c r="Z105" s="30">
        <f t="shared" si="23"/>
        <v>851214.56016528711</v>
      </c>
      <c r="AA105" s="74">
        <f t="shared" si="24"/>
        <v>773228.1436824206</v>
      </c>
      <c r="AB105" s="74">
        <f t="shared" si="25"/>
        <v>867561.97721167607</v>
      </c>
    </row>
    <row r="106" spans="1:28" ht="51">
      <c r="A106" s="6">
        <v>110</v>
      </c>
      <c r="B106" s="7" t="s">
        <v>45</v>
      </c>
      <c r="C106" s="7" t="s">
        <v>57</v>
      </c>
      <c r="D106" s="7" t="s">
        <v>18</v>
      </c>
      <c r="E106" s="7" t="s">
        <v>19</v>
      </c>
      <c r="F106" s="8" t="s">
        <v>49</v>
      </c>
      <c r="G106" s="8" t="s">
        <v>50</v>
      </c>
      <c r="H106" s="61" t="s">
        <v>95</v>
      </c>
      <c r="I106" s="14" t="s">
        <v>79</v>
      </c>
      <c r="J106" s="10" t="s">
        <v>15</v>
      </c>
      <c r="K106" s="9">
        <v>141710.9</v>
      </c>
      <c r="L106" s="9">
        <v>35000</v>
      </c>
      <c r="M106" s="11">
        <v>0.02</v>
      </c>
      <c r="N106" s="11">
        <v>0.1</v>
      </c>
      <c r="O106" s="9">
        <f t="shared" si="13"/>
        <v>158999.6298</v>
      </c>
      <c r="P106" s="12" t="s">
        <v>73</v>
      </c>
      <c r="Q106" s="30">
        <f t="shared" si="14"/>
        <v>144531.58422024851</v>
      </c>
      <c r="R106" s="30">
        <f t="shared" si="15"/>
        <v>147254.37282568784</v>
      </c>
      <c r="S106" s="30">
        <f t="shared" si="16"/>
        <v>157619.90296653449</v>
      </c>
      <c r="T106" s="30">
        <f t="shared" si="17"/>
        <v>161550.58850915899</v>
      </c>
      <c r="U106" s="30">
        <f t="shared" si="18"/>
        <v>172492.24933447564</v>
      </c>
      <c r="V106" s="30">
        <f t="shared" si="19"/>
        <v>193536.30375328165</v>
      </c>
      <c r="W106" s="30">
        <f t="shared" si="20"/>
        <v>179891.88260301473</v>
      </c>
      <c r="X106" s="30">
        <f t="shared" si="21"/>
        <v>201838.69228058253</v>
      </c>
      <c r="Y106" s="30">
        <f t="shared" si="22"/>
        <v>206742.52381469976</v>
      </c>
      <c r="Z106" s="30">
        <f t="shared" si="23"/>
        <v>231965.11172009312</v>
      </c>
      <c r="AA106" s="74">
        <f t="shared" si="24"/>
        <v>210712.97546835287</v>
      </c>
      <c r="AB106" s="74">
        <f t="shared" si="25"/>
        <v>236419.95847549193</v>
      </c>
    </row>
    <row r="107" spans="1:28" ht="51">
      <c r="A107" s="6">
        <v>112</v>
      </c>
      <c r="B107" s="7" t="s">
        <v>45</v>
      </c>
      <c r="C107" s="7" t="s">
        <v>58</v>
      </c>
      <c r="D107" s="7" t="s">
        <v>18</v>
      </c>
      <c r="E107" s="7" t="s">
        <v>19</v>
      </c>
      <c r="F107" s="8" t="s">
        <v>49</v>
      </c>
      <c r="G107" s="8" t="s">
        <v>50</v>
      </c>
      <c r="H107" s="61" t="s">
        <v>95</v>
      </c>
      <c r="I107" s="14" t="s">
        <v>79</v>
      </c>
      <c r="J107" s="10" t="s">
        <v>15</v>
      </c>
      <c r="K107" s="9">
        <v>141710.9</v>
      </c>
      <c r="L107" s="9">
        <v>35000</v>
      </c>
      <c r="M107" s="11">
        <v>0.02</v>
      </c>
      <c r="N107" s="11">
        <v>0.1</v>
      </c>
      <c r="O107" s="9">
        <f t="shared" si="13"/>
        <v>158999.6298</v>
      </c>
      <c r="P107" s="12" t="s">
        <v>73</v>
      </c>
      <c r="Q107" s="30">
        <f t="shared" si="14"/>
        <v>144531.58422024851</v>
      </c>
      <c r="R107" s="30">
        <f t="shared" si="15"/>
        <v>147254.37282568784</v>
      </c>
      <c r="S107" s="30">
        <f t="shared" si="16"/>
        <v>157619.90296653449</v>
      </c>
      <c r="T107" s="30">
        <f t="shared" si="17"/>
        <v>161550.58850915899</v>
      </c>
      <c r="U107" s="30">
        <f t="shared" si="18"/>
        <v>172492.24933447564</v>
      </c>
      <c r="V107" s="30">
        <f t="shared" si="19"/>
        <v>193536.30375328165</v>
      </c>
      <c r="W107" s="30">
        <f t="shared" si="20"/>
        <v>179891.88260301473</v>
      </c>
      <c r="X107" s="30">
        <f t="shared" si="21"/>
        <v>201838.69228058253</v>
      </c>
      <c r="Y107" s="30">
        <f t="shared" si="22"/>
        <v>206742.52381469976</v>
      </c>
      <c r="Z107" s="30">
        <f t="shared" si="23"/>
        <v>231965.11172009312</v>
      </c>
      <c r="AA107" s="74">
        <f t="shared" si="24"/>
        <v>210712.97546835287</v>
      </c>
      <c r="AB107" s="74">
        <f t="shared" si="25"/>
        <v>236419.95847549193</v>
      </c>
    </row>
    <row r="108" spans="1:28" ht="76.5">
      <c r="A108" s="6">
        <v>113</v>
      </c>
      <c r="B108" s="7" t="s">
        <v>45</v>
      </c>
      <c r="C108" s="7" t="s">
        <v>60</v>
      </c>
      <c r="D108" s="7" t="s">
        <v>18</v>
      </c>
      <c r="E108" s="7" t="s">
        <v>19</v>
      </c>
      <c r="F108" s="8" t="s">
        <v>47</v>
      </c>
      <c r="G108" s="8" t="s">
        <v>48</v>
      </c>
      <c r="H108" s="61" t="s">
        <v>95</v>
      </c>
      <c r="I108" s="13" t="s">
        <v>80</v>
      </c>
      <c r="J108" s="10" t="s">
        <v>59</v>
      </c>
      <c r="K108" s="9">
        <v>197914</v>
      </c>
      <c r="L108" s="9">
        <v>79477</v>
      </c>
      <c r="M108" s="11"/>
      <c r="N108" s="11">
        <v>0.1</v>
      </c>
      <c r="O108" s="9">
        <f t="shared" si="13"/>
        <v>217705.40000000002</v>
      </c>
      <c r="P108" s="12" t="s">
        <v>75</v>
      </c>
      <c r="Q108" s="30">
        <f t="shared" si="14"/>
        <v>201853.37866999832</v>
      </c>
      <c r="R108" s="30">
        <f t="shared" si="15"/>
        <v>205656.03593953029</v>
      </c>
      <c r="S108" s="30">
        <f t="shared" si="16"/>
        <v>220132.57608072992</v>
      </c>
      <c r="T108" s="30">
        <f t="shared" si="17"/>
        <v>225622.18696093024</v>
      </c>
      <c r="U108" s="30">
        <f t="shared" si="18"/>
        <v>240903.35348080783</v>
      </c>
      <c r="V108" s="30">
        <f t="shared" si="19"/>
        <v>264993.68882888864</v>
      </c>
      <c r="W108" s="30">
        <f t="shared" si="20"/>
        <v>251237.71039131825</v>
      </c>
      <c r="X108" s="30">
        <f t="shared" si="21"/>
        <v>276361.48143045011</v>
      </c>
      <c r="Y108" s="30">
        <f t="shared" si="22"/>
        <v>288737.42145637696</v>
      </c>
      <c r="Z108" s="30">
        <f t="shared" si="23"/>
        <v>317611.16360201465</v>
      </c>
      <c r="AA108" s="74">
        <f t="shared" si="24"/>
        <v>294282.56984355894</v>
      </c>
      <c r="AB108" s="74">
        <f t="shared" si="25"/>
        <v>323710.82682791486</v>
      </c>
    </row>
    <row r="109" spans="1:28" ht="25.5">
      <c r="A109" s="6">
        <v>119</v>
      </c>
      <c r="B109" s="7" t="s">
        <v>45</v>
      </c>
      <c r="C109" s="7" t="s">
        <v>61</v>
      </c>
      <c r="D109" s="7" t="s">
        <v>18</v>
      </c>
      <c r="E109" s="7" t="s">
        <v>19</v>
      </c>
      <c r="F109" s="8" t="s">
        <v>47</v>
      </c>
      <c r="G109" s="8" t="s">
        <v>48</v>
      </c>
      <c r="H109" s="61" t="s">
        <v>95</v>
      </c>
      <c r="I109" s="13" t="s">
        <v>81</v>
      </c>
      <c r="J109" s="10" t="s">
        <v>15</v>
      </c>
      <c r="K109" s="9">
        <v>135707.34999999998</v>
      </c>
      <c r="L109" s="9">
        <v>35000</v>
      </c>
      <c r="M109" s="11">
        <v>0.02</v>
      </c>
      <c r="N109" s="11">
        <v>0.1</v>
      </c>
      <c r="O109" s="9">
        <f t="shared" si="13"/>
        <v>152263.64669999998</v>
      </c>
      <c r="P109" s="12"/>
      <c r="Q109" s="30">
        <f t="shared" si="14"/>
        <v>138408.53657574498</v>
      </c>
      <c r="R109" s="30">
        <f t="shared" si="15"/>
        <v>141015.97486210382</v>
      </c>
      <c r="S109" s="30">
        <f t="shared" si="16"/>
        <v>150942.37167956404</v>
      </c>
      <c r="T109" s="30">
        <f t="shared" si="17"/>
        <v>154706.53462449546</v>
      </c>
      <c r="U109" s="30">
        <f t="shared" si="18"/>
        <v>165184.65448120752</v>
      </c>
      <c r="V109" s="30">
        <f t="shared" si="19"/>
        <v>185337.18232791484</v>
      </c>
      <c r="W109" s="30">
        <f t="shared" si="20"/>
        <v>172270.80397179208</v>
      </c>
      <c r="X109" s="30">
        <f t="shared" si="21"/>
        <v>193287.84205635072</v>
      </c>
      <c r="Y109" s="30">
        <f t="shared" si="22"/>
        <v>197983.92388450564</v>
      </c>
      <c r="Z109" s="30">
        <f t="shared" si="23"/>
        <v>222137.96259841535</v>
      </c>
      <c r="AA109" s="74">
        <f t="shared" si="24"/>
        <v>201786.16825822979</v>
      </c>
      <c r="AB109" s="74">
        <f t="shared" si="25"/>
        <v>226404.08078573382</v>
      </c>
    </row>
    <row r="110" spans="1:28" ht="51">
      <c r="A110" s="6">
        <v>120</v>
      </c>
      <c r="B110" s="7" t="s">
        <v>45</v>
      </c>
      <c r="C110" s="7" t="s">
        <v>61</v>
      </c>
      <c r="D110" s="7" t="s">
        <v>18</v>
      </c>
      <c r="E110" s="7" t="s">
        <v>19</v>
      </c>
      <c r="F110" s="8" t="s">
        <v>49</v>
      </c>
      <c r="G110" s="8" t="s">
        <v>50</v>
      </c>
      <c r="H110" s="61" t="s">
        <v>95</v>
      </c>
      <c r="I110" s="14" t="s">
        <v>79</v>
      </c>
      <c r="J110" s="10" t="s">
        <v>20</v>
      </c>
      <c r="K110" s="9">
        <v>81329</v>
      </c>
      <c r="L110" s="9">
        <v>36052</v>
      </c>
      <c r="M110" s="11"/>
      <c r="N110" s="11">
        <v>0.1</v>
      </c>
      <c r="O110" s="9">
        <f t="shared" si="13"/>
        <v>89461.900000000009</v>
      </c>
      <c r="P110" s="12"/>
      <c r="Q110" s="30">
        <f t="shared" si="14"/>
        <v>82947.812857363766</v>
      </c>
      <c r="R110" s="30">
        <f t="shared" si="15"/>
        <v>84510.442651485282</v>
      </c>
      <c r="S110" s="30">
        <f t="shared" si="16"/>
        <v>90459.301919367412</v>
      </c>
      <c r="T110" s="30">
        <f t="shared" si="17"/>
        <v>92715.153265284403</v>
      </c>
      <c r="U110" s="30">
        <f t="shared" si="18"/>
        <v>98994.658463982443</v>
      </c>
      <c r="V110" s="30">
        <f t="shared" si="19"/>
        <v>108894.12431038069</v>
      </c>
      <c r="W110" s="30">
        <f t="shared" si="20"/>
        <v>103241.36619145448</v>
      </c>
      <c r="X110" s="30">
        <f t="shared" si="21"/>
        <v>113565.50281059994</v>
      </c>
      <c r="Y110" s="30">
        <f t="shared" si="22"/>
        <v>118651.16035058501</v>
      </c>
      <c r="Z110" s="30">
        <f t="shared" si="23"/>
        <v>130516.27638564352</v>
      </c>
      <c r="AA110" s="74">
        <f t="shared" si="24"/>
        <v>120929.8337803632</v>
      </c>
      <c r="AB110" s="74">
        <f t="shared" si="25"/>
        <v>133022.81715839956</v>
      </c>
    </row>
    <row r="111" spans="1:28" ht="25.5">
      <c r="A111" s="6">
        <v>121</v>
      </c>
      <c r="B111" s="7" t="s">
        <v>45</v>
      </c>
      <c r="C111" s="7" t="s">
        <v>61</v>
      </c>
      <c r="D111" s="7" t="s">
        <v>22</v>
      </c>
      <c r="E111" s="7" t="s">
        <v>19</v>
      </c>
      <c r="F111" s="8" t="s">
        <v>47</v>
      </c>
      <c r="G111" s="8" t="s">
        <v>48</v>
      </c>
      <c r="H111" s="61" t="s">
        <v>95</v>
      </c>
      <c r="I111" s="13" t="s">
        <v>81</v>
      </c>
      <c r="J111" s="10" t="s">
        <v>15</v>
      </c>
      <c r="K111" s="9">
        <v>153708.69999999998</v>
      </c>
      <c r="L111" s="9">
        <v>35000</v>
      </c>
      <c r="M111" s="11">
        <v>0.02</v>
      </c>
      <c r="N111" s="11">
        <v>0.1</v>
      </c>
      <c r="O111" s="9">
        <f t="shared" si="13"/>
        <v>172461.16139999998</v>
      </c>
      <c r="P111" s="12"/>
      <c r="Q111" s="30">
        <f t="shared" si="14"/>
        <v>156768.19439743104</v>
      </c>
      <c r="R111" s="30">
        <f t="shared" si="15"/>
        <v>159721.5049537601</v>
      </c>
      <c r="S111" s="30">
        <f t="shared" si="16"/>
        <v>170964.62148721205</v>
      </c>
      <c r="T111" s="30">
        <f t="shared" si="17"/>
        <v>175228.09426782106</v>
      </c>
      <c r="U111" s="30">
        <f t="shared" si="18"/>
        <v>187096.1189666999</v>
      </c>
      <c r="V111" s="30">
        <f t="shared" si="19"/>
        <v>209921.84548063728</v>
      </c>
      <c r="W111" s="30">
        <f t="shared" si="20"/>
        <v>195122.234178613</v>
      </c>
      <c r="X111" s="30">
        <f t="shared" si="21"/>
        <v>218927.14674840379</v>
      </c>
      <c r="Y111" s="30">
        <f t="shared" si="22"/>
        <v>224246.15587281244</v>
      </c>
      <c r="Z111" s="30">
        <f t="shared" si="23"/>
        <v>251604.18688929555</v>
      </c>
      <c r="AA111" s="74">
        <f t="shared" si="24"/>
        <v>228552.76151920855</v>
      </c>
      <c r="AB111" s="74">
        <f t="shared" si="25"/>
        <v>256436.19842455199</v>
      </c>
    </row>
    <row r="112" spans="1:28" ht="51">
      <c r="A112" s="6">
        <v>122</v>
      </c>
      <c r="B112" s="7" t="s">
        <v>45</v>
      </c>
      <c r="C112" s="7" t="s">
        <v>61</v>
      </c>
      <c r="D112" s="7" t="s">
        <v>22</v>
      </c>
      <c r="E112" s="7" t="s">
        <v>19</v>
      </c>
      <c r="F112" s="8" t="s">
        <v>49</v>
      </c>
      <c r="G112" s="8" t="s">
        <v>50</v>
      </c>
      <c r="H112" s="61" t="s">
        <v>95</v>
      </c>
      <c r="I112" s="14" t="s">
        <v>79</v>
      </c>
      <c r="J112" s="10" t="s">
        <v>20</v>
      </c>
      <c r="K112" s="9">
        <v>89461</v>
      </c>
      <c r="L112" s="9">
        <v>36052</v>
      </c>
      <c r="M112" s="11"/>
      <c r="N112" s="11">
        <v>0.1</v>
      </c>
      <c r="O112" s="9">
        <f t="shared" si="13"/>
        <v>98407.1</v>
      </c>
      <c r="P112" s="12"/>
      <c r="Q112" s="30">
        <f t="shared" si="14"/>
        <v>91241.676229052609</v>
      </c>
      <c r="R112" s="30">
        <f t="shared" si="15"/>
        <v>92960.551710269719</v>
      </c>
      <c r="S112" s="30">
        <f t="shared" si="16"/>
        <v>99504.231073891584</v>
      </c>
      <c r="T112" s="30">
        <f t="shared" si="17"/>
        <v>101985.64259078074</v>
      </c>
      <c r="U112" s="30">
        <f t="shared" si="18"/>
        <v>108893.02881931824</v>
      </c>
      <c r="V112" s="30">
        <f t="shared" si="19"/>
        <v>119782.33170125006</v>
      </c>
      <c r="W112" s="30">
        <f t="shared" si="20"/>
        <v>113564.36032477602</v>
      </c>
      <c r="X112" s="30">
        <f t="shared" si="21"/>
        <v>124920.79635725362</v>
      </c>
      <c r="Y112" s="30">
        <f t="shared" si="22"/>
        <v>130514.96337252007</v>
      </c>
      <c r="Z112" s="30">
        <f t="shared" si="23"/>
        <v>143566.45970977208</v>
      </c>
      <c r="AA112" s="74">
        <f t="shared" si="24"/>
        <v>133021.47892910367</v>
      </c>
      <c r="AB112" s="74">
        <f t="shared" si="25"/>
        <v>146323.62682201405</v>
      </c>
    </row>
    <row r="113" spans="1:28" ht="25.5">
      <c r="A113" s="6">
        <v>123</v>
      </c>
      <c r="B113" s="7" t="s">
        <v>45</v>
      </c>
      <c r="C113" s="7" t="s">
        <v>62</v>
      </c>
      <c r="D113" s="7" t="s">
        <v>18</v>
      </c>
      <c r="E113" s="7" t="s">
        <v>19</v>
      </c>
      <c r="F113" s="8" t="s">
        <v>47</v>
      </c>
      <c r="G113" s="8" t="s">
        <v>48</v>
      </c>
      <c r="H113" s="61" t="s">
        <v>95</v>
      </c>
      <c r="I113" s="14" t="s">
        <v>79</v>
      </c>
      <c r="J113" s="10" t="s">
        <v>20</v>
      </c>
      <c r="K113" s="9">
        <v>94751</v>
      </c>
      <c r="L113" s="9">
        <v>36052</v>
      </c>
      <c r="M113" s="11"/>
      <c r="N113" s="11">
        <v>0.1</v>
      </c>
      <c r="O113" s="9">
        <f t="shared" si="13"/>
        <v>104226.1</v>
      </c>
      <c r="P113" s="12"/>
      <c r="Q113" s="30">
        <f t="shared" si="14"/>
        <v>96636.971019538847</v>
      </c>
      <c r="R113" s="30">
        <f t="shared" si="15"/>
        <v>98457.48689484541</v>
      </c>
      <c r="S113" s="30">
        <f t="shared" si="16"/>
        <v>105388.10653225765</v>
      </c>
      <c r="T113" s="30">
        <f t="shared" si="17"/>
        <v>108016.2486571698</v>
      </c>
      <c r="U113" s="30">
        <f t="shared" si="18"/>
        <v>115332.08184191125</v>
      </c>
      <c r="V113" s="30">
        <f t="shared" si="19"/>
        <v>126865.29002610239</v>
      </c>
      <c r="W113" s="30">
        <f t="shared" si="20"/>
        <v>120279.63811194658</v>
      </c>
      <c r="X113" s="30">
        <f t="shared" si="21"/>
        <v>132307.60192314125</v>
      </c>
      <c r="Y113" s="30">
        <f t="shared" si="22"/>
        <v>138232.56273135389</v>
      </c>
      <c r="Z113" s="30">
        <f t="shared" si="23"/>
        <v>152055.81900448928</v>
      </c>
      <c r="AA113" s="74">
        <f t="shared" si="24"/>
        <v>140887.2933458323</v>
      </c>
      <c r="AB113" s="74">
        <f t="shared" si="25"/>
        <v>154976.02268041554</v>
      </c>
    </row>
    <row r="114" spans="1:28" ht="25.5">
      <c r="A114" s="6">
        <v>124</v>
      </c>
      <c r="B114" s="7" t="s">
        <v>45</v>
      </c>
      <c r="C114" s="7" t="s">
        <v>62</v>
      </c>
      <c r="D114" s="7" t="s">
        <v>22</v>
      </c>
      <c r="E114" s="7" t="s">
        <v>19</v>
      </c>
      <c r="F114" s="8" t="s">
        <v>47</v>
      </c>
      <c r="G114" s="8" t="s">
        <v>48</v>
      </c>
      <c r="H114" s="61" t="s">
        <v>95</v>
      </c>
      <c r="I114" s="14" t="s">
        <v>79</v>
      </c>
      <c r="J114" s="10" t="s">
        <v>20</v>
      </c>
      <c r="K114" s="9">
        <v>102883</v>
      </c>
      <c r="L114" s="9">
        <v>36052</v>
      </c>
      <c r="M114" s="11"/>
      <c r="N114" s="11">
        <v>0.1</v>
      </c>
      <c r="O114" s="9">
        <f t="shared" si="13"/>
        <v>113171.3</v>
      </c>
      <c r="P114" s="12"/>
      <c r="Q114" s="30">
        <f t="shared" si="14"/>
        <v>104930.83439122769</v>
      </c>
      <c r="R114" s="30">
        <f t="shared" si="15"/>
        <v>106907.59595362983</v>
      </c>
      <c r="S114" s="30">
        <f t="shared" si="16"/>
        <v>114433.0356867818</v>
      </c>
      <c r="T114" s="30">
        <f t="shared" si="17"/>
        <v>117286.73798266615</v>
      </c>
      <c r="U114" s="30">
        <f t="shared" si="18"/>
        <v>125230.45219724705</v>
      </c>
      <c r="V114" s="30">
        <f t="shared" si="19"/>
        <v>137753.49741697175</v>
      </c>
      <c r="W114" s="30">
        <f t="shared" si="20"/>
        <v>130602.63224526812</v>
      </c>
      <c r="X114" s="30">
        <f t="shared" si="21"/>
        <v>143662.89546979492</v>
      </c>
      <c r="Y114" s="30">
        <f t="shared" si="22"/>
        <v>150096.36575328896</v>
      </c>
      <c r="Z114" s="30">
        <f t="shared" si="23"/>
        <v>165106.00232861785</v>
      </c>
      <c r="AA114" s="74">
        <f t="shared" si="24"/>
        <v>152978.93849457277</v>
      </c>
      <c r="AB114" s="74">
        <f t="shared" si="25"/>
        <v>168276.83234403003</v>
      </c>
    </row>
    <row r="115" spans="1:28" ht="25.5">
      <c r="A115" s="6">
        <v>127</v>
      </c>
      <c r="B115" s="7" t="s">
        <v>45</v>
      </c>
      <c r="C115" s="7" t="s">
        <v>63</v>
      </c>
      <c r="D115" s="7" t="s">
        <v>18</v>
      </c>
      <c r="E115" s="7" t="s">
        <v>19</v>
      </c>
      <c r="F115" s="8" t="s">
        <v>47</v>
      </c>
      <c r="G115" s="8" t="s">
        <v>48</v>
      </c>
      <c r="H115" s="63" t="s">
        <v>123</v>
      </c>
      <c r="I115" s="13" t="s">
        <v>124</v>
      </c>
      <c r="J115" s="10" t="s">
        <v>15</v>
      </c>
      <c r="K115" s="9">
        <v>199870.19999999998</v>
      </c>
      <c r="L115" s="9">
        <v>35000</v>
      </c>
      <c r="M115" s="11">
        <v>0.02</v>
      </c>
      <c r="N115" s="11">
        <v>0.1</v>
      </c>
      <c r="O115" s="9">
        <f t="shared" si="13"/>
        <v>224254.36440000002</v>
      </c>
      <c r="P115" s="12"/>
      <c r="Q115" s="30">
        <f t="shared" si="14"/>
        <v>203848.51584753121</v>
      </c>
      <c r="R115" s="30">
        <f t="shared" si="15"/>
        <v>207688.75892782272</v>
      </c>
      <c r="S115" s="30">
        <f t="shared" si="16"/>
        <v>222308.38651015441</v>
      </c>
      <c r="T115" s="30">
        <f t="shared" si="17"/>
        <v>227852.25720423274</v>
      </c>
      <c r="U115" s="30">
        <f t="shared" si="18"/>
        <v>243284.46416564647</v>
      </c>
      <c r="V115" s="30">
        <f t="shared" si="19"/>
        <v>272965.16879385541</v>
      </c>
      <c r="W115" s="30">
        <f t="shared" si="20"/>
        <v>253720.96680100879</v>
      </c>
      <c r="X115" s="30">
        <f t="shared" si="21"/>
        <v>284674.92475073191</v>
      </c>
      <c r="Y115" s="30">
        <f t="shared" si="22"/>
        <v>291591.3284253279</v>
      </c>
      <c r="Z115" s="30">
        <f t="shared" si="23"/>
        <v>327165.47049321799</v>
      </c>
      <c r="AA115" s="74">
        <f t="shared" si="24"/>
        <v>297191.28556416469</v>
      </c>
      <c r="AB115" s="74">
        <f t="shared" si="25"/>
        <v>333448.6224029928</v>
      </c>
    </row>
    <row r="116" spans="1:28" ht="51">
      <c r="A116" s="6">
        <v>128</v>
      </c>
      <c r="B116" s="7" t="s">
        <v>45</v>
      </c>
      <c r="C116" s="7" t="s">
        <v>63</v>
      </c>
      <c r="D116" s="7" t="s">
        <v>18</v>
      </c>
      <c r="E116" s="7" t="s">
        <v>19</v>
      </c>
      <c r="F116" s="8" t="s">
        <v>49</v>
      </c>
      <c r="G116" s="8" t="s">
        <v>50</v>
      </c>
      <c r="H116" s="63" t="s">
        <v>123</v>
      </c>
      <c r="I116" s="64" t="s">
        <v>124</v>
      </c>
      <c r="J116" s="10" t="s">
        <v>20</v>
      </c>
      <c r="K116" s="9">
        <v>115259</v>
      </c>
      <c r="L116" s="9">
        <v>36052</v>
      </c>
      <c r="M116" s="11"/>
      <c r="N116" s="11">
        <v>0.1</v>
      </c>
      <c r="O116" s="9">
        <f t="shared" si="13"/>
        <v>126784.90000000001</v>
      </c>
      <c r="P116" s="12" t="s">
        <v>76</v>
      </c>
      <c r="Q116" s="30">
        <f t="shared" si="14"/>
        <v>117553.17244927259</v>
      </c>
      <c r="R116" s="30">
        <f t="shared" si="15"/>
        <v>119767.7225782629</v>
      </c>
      <c r="S116" s="30">
        <f t="shared" si="16"/>
        <v>128198.41237349984</v>
      </c>
      <c r="T116" s="30">
        <f t="shared" si="17"/>
        <v>131395.39217503491</v>
      </c>
      <c r="U116" s="30">
        <f t="shared" si="18"/>
        <v>140294.67151815654</v>
      </c>
      <c r="V116" s="30">
        <f t="shared" si="19"/>
        <v>154324.13866997219</v>
      </c>
      <c r="W116" s="30">
        <f t="shared" si="20"/>
        <v>146313.08175264482</v>
      </c>
      <c r="X116" s="30">
        <f t="shared" si="21"/>
        <v>160944.38992790933</v>
      </c>
      <c r="Y116" s="30">
        <f t="shared" si="22"/>
        <v>168151.75510393683</v>
      </c>
      <c r="Z116" s="30">
        <f t="shared" si="23"/>
        <v>184966.93061433051</v>
      </c>
      <c r="AA116" s="74">
        <f t="shared" si="24"/>
        <v>171381.07823397414</v>
      </c>
      <c r="AB116" s="74">
        <f t="shared" si="25"/>
        <v>188519.18605737158</v>
      </c>
    </row>
    <row r="117" spans="1:28" ht="51">
      <c r="A117" s="6">
        <v>130</v>
      </c>
      <c r="B117" s="7" t="s">
        <v>45</v>
      </c>
      <c r="C117" s="7" t="s">
        <v>63</v>
      </c>
      <c r="D117" s="7" t="s">
        <v>22</v>
      </c>
      <c r="E117" s="7" t="s">
        <v>19</v>
      </c>
      <c r="F117" s="8" t="s">
        <v>49</v>
      </c>
      <c r="G117" s="8" t="s">
        <v>50</v>
      </c>
      <c r="H117" s="63" t="s">
        <v>123</v>
      </c>
      <c r="I117" s="14" t="s">
        <v>124</v>
      </c>
      <c r="J117" s="10" t="s">
        <v>20</v>
      </c>
      <c r="K117" s="9">
        <v>126785</v>
      </c>
      <c r="L117" s="9">
        <v>36052</v>
      </c>
      <c r="M117" s="11"/>
      <c r="N117" s="11">
        <v>0.1</v>
      </c>
      <c r="O117" s="9">
        <f t="shared" si="13"/>
        <v>139463.5</v>
      </c>
      <c r="P117" s="12" t="s">
        <v>76</v>
      </c>
      <c r="Q117" s="30">
        <f t="shared" si="14"/>
        <v>129308.59168464957</v>
      </c>
      <c r="R117" s="30">
        <f t="shared" si="15"/>
        <v>131744.59874790741</v>
      </c>
      <c r="S117" s="30">
        <f t="shared" si="16"/>
        <v>141018.36483722902</v>
      </c>
      <c r="T117" s="30">
        <f t="shared" si="17"/>
        <v>144535.04539265309</v>
      </c>
      <c r="U117" s="30">
        <f t="shared" si="18"/>
        <v>154324.26039120133</v>
      </c>
      <c r="V117" s="30">
        <f t="shared" si="19"/>
        <v>169756.68643032148</v>
      </c>
      <c r="W117" s="30">
        <f t="shared" si="20"/>
        <v>160944.51687077864</v>
      </c>
      <c r="X117" s="30">
        <f t="shared" si="21"/>
        <v>177038.96855785651</v>
      </c>
      <c r="Y117" s="30">
        <f t="shared" si="22"/>
        <v>184967.07650467753</v>
      </c>
      <c r="Z117" s="30">
        <f t="shared" si="23"/>
        <v>203463.78415514529</v>
      </c>
      <c r="AA117" s="74">
        <f t="shared" si="24"/>
        <v>188519.33474951555</v>
      </c>
      <c r="AB117" s="74">
        <f t="shared" si="25"/>
        <v>207371.26822446709</v>
      </c>
    </row>
    <row r="118" spans="1:28" ht="25.5">
      <c r="A118" s="6">
        <v>131</v>
      </c>
      <c r="B118" s="7" t="s">
        <v>45</v>
      </c>
      <c r="C118" s="7" t="s">
        <v>64</v>
      </c>
      <c r="D118" s="7" t="s">
        <v>18</v>
      </c>
      <c r="E118" s="7" t="s">
        <v>19</v>
      </c>
      <c r="F118" s="8" t="s">
        <v>47</v>
      </c>
      <c r="G118" s="8" t="s">
        <v>48</v>
      </c>
      <c r="H118" s="61" t="s">
        <v>95</v>
      </c>
      <c r="I118" s="13" t="s">
        <v>81</v>
      </c>
      <c r="J118" s="10" t="s">
        <v>15</v>
      </c>
      <c r="K118" s="9">
        <v>172707.34999999998</v>
      </c>
      <c r="L118" s="9">
        <v>35000</v>
      </c>
      <c r="M118" s="11">
        <v>0.02</v>
      </c>
      <c r="N118" s="11">
        <v>0.1</v>
      </c>
      <c r="O118" s="9">
        <f t="shared" si="13"/>
        <v>193777.64669999998</v>
      </c>
      <c r="P118" s="12"/>
      <c r="Q118" s="30">
        <f t="shared" si="14"/>
        <v>176145.00297423085</v>
      </c>
      <c r="R118" s="30">
        <f t="shared" si="15"/>
        <v>179463.34760866352</v>
      </c>
      <c r="S118" s="30">
        <f t="shared" si="16"/>
        <v>192096.13197437394</v>
      </c>
      <c r="T118" s="30">
        <f t="shared" si="17"/>
        <v>196886.57705481577</v>
      </c>
      <c r="U118" s="30">
        <f t="shared" si="18"/>
        <v>210221.50927061043</v>
      </c>
      <c r="V118" s="30">
        <f t="shared" si="19"/>
        <v>235868.53340162491</v>
      </c>
      <c r="W118" s="30">
        <f t="shared" si="20"/>
        <v>219239.66562118917</v>
      </c>
      <c r="X118" s="30">
        <f t="shared" si="21"/>
        <v>245986.90482697423</v>
      </c>
      <c r="Y118" s="30">
        <f t="shared" si="22"/>
        <v>251963.35229222791</v>
      </c>
      <c r="Z118" s="30">
        <f t="shared" si="23"/>
        <v>282702.88127187971</v>
      </c>
      <c r="AA118" s="74">
        <f t="shared" si="24"/>
        <v>256802.26153213502</v>
      </c>
      <c r="AB118" s="74">
        <f t="shared" si="25"/>
        <v>288132.13743905548</v>
      </c>
    </row>
    <row r="119" spans="1:28" ht="51">
      <c r="A119" s="6">
        <v>132</v>
      </c>
      <c r="B119" s="7" t="s">
        <v>45</v>
      </c>
      <c r="C119" s="7" t="s">
        <v>64</v>
      </c>
      <c r="D119" s="7" t="s">
        <v>18</v>
      </c>
      <c r="E119" s="7" t="s">
        <v>19</v>
      </c>
      <c r="F119" s="8" t="s">
        <v>49</v>
      </c>
      <c r="G119" s="8" t="s">
        <v>50</v>
      </c>
      <c r="H119" s="61" t="s">
        <v>95</v>
      </c>
      <c r="I119" s="14" t="s">
        <v>79</v>
      </c>
      <c r="J119" s="10" t="s">
        <v>20</v>
      </c>
      <c r="K119" s="9">
        <v>87561</v>
      </c>
      <c r="L119" s="9">
        <v>36052</v>
      </c>
      <c r="M119" s="11"/>
      <c r="N119" s="11">
        <v>0.1</v>
      </c>
      <c r="O119" s="9">
        <f t="shared" si="13"/>
        <v>96317.1</v>
      </c>
      <c r="P119" s="12"/>
      <c r="Q119" s="30">
        <f t="shared" si="14"/>
        <v>89303.857684265502</v>
      </c>
      <c r="R119" s="30">
        <f t="shared" si="15"/>
        <v>90986.227163824748</v>
      </c>
      <c r="S119" s="30">
        <f t="shared" si="16"/>
        <v>97390.929869563508</v>
      </c>
      <c r="T119" s="30">
        <f t="shared" si="17"/>
        <v>99819.640411926463</v>
      </c>
      <c r="U119" s="30">
        <f t="shared" si="18"/>
        <v>106580.32546526782</v>
      </c>
      <c r="V119" s="30">
        <f t="shared" si="19"/>
        <v>117238.35801179461</v>
      </c>
      <c r="W119" s="30">
        <f t="shared" si="20"/>
        <v>111152.44580764482</v>
      </c>
      <c r="X119" s="30">
        <f t="shared" si="21"/>
        <v>122267.6903884093</v>
      </c>
      <c r="Y119" s="30">
        <f t="shared" si="22"/>
        <v>127743.04677861001</v>
      </c>
      <c r="Z119" s="30">
        <f t="shared" si="23"/>
        <v>140517.35145647102</v>
      </c>
      <c r="AA119" s="74">
        <f t="shared" si="24"/>
        <v>130196.32819341666</v>
      </c>
      <c r="AB119" s="74">
        <f t="shared" si="25"/>
        <v>143215.96101275831</v>
      </c>
    </row>
    <row r="120" spans="1:28" ht="25.5">
      <c r="A120" s="6">
        <v>133</v>
      </c>
      <c r="B120" s="7" t="s">
        <v>45</v>
      </c>
      <c r="C120" s="7" t="s">
        <v>64</v>
      </c>
      <c r="D120" s="7" t="s">
        <v>22</v>
      </c>
      <c r="E120" s="7" t="s">
        <v>19</v>
      </c>
      <c r="F120" s="8" t="s">
        <v>47</v>
      </c>
      <c r="G120" s="8" t="s">
        <v>48</v>
      </c>
      <c r="H120" s="61" t="s">
        <v>95</v>
      </c>
      <c r="I120" s="13" t="s">
        <v>81</v>
      </c>
      <c r="J120" s="10" t="s">
        <v>15</v>
      </c>
      <c r="K120" s="9">
        <v>188708.69999999998</v>
      </c>
      <c r="L120" s="9">
        <v>35000</v>
      </c>
      <c r="M120" s="11">
        <v>0.02</v>
      </c>
      <c r="N120" s="11">
        <v>0.1</v>
      </c>
      <c r="O120" s="9">
        <f t="shared" si="13"/>
        <v>211731.16139999998</v>
      </c>
      <c r="P120" s="12"/>
      <c r="Q120" s="30">
        <f t="shared" si="14"/>
        <v>192464.85180140418</v>
      </c>
      <c r="R120" s="30">
        <f t="shared" si="15"/>
        <v>196090.64133564092</v>
      </c>
      <c r="S120" s="30">
        <f t="shared" si="16"/>
        <v>209893.8541985187</v>
      </c>
      <c r="T120" s="30">
        <f t="shared" si="17"/>
        <v>215128.13440461055</v>
      </c>
      <c r="U120" s="30">
        <f t="shared" si="18"/>
        <v>229698.54917289186</v>
      </c>
      <c r="V120" s="30">
        <f t="shared" si="19"/>
        <v>257721.77217198466</v>
      </c>
      <c r="W120" s="30">
        <f t="shared" si="20"/>
        <v>239552.2384415562</v>
      </c>
      <c r="X120" s="30">
        <f t="shared" si="21"/>
        <v>268777.61153142608</v>
      </c>
      <c r="Y120" s="30">
        <f t="shared" si="22"/>
        <v>275307.77733957674</v>
      </c>
      <c r="Z120" s="30">
        <f t="shared" si="23"/>
        <v>308895.32617500512</v>
      </c>
      <c r="AA120" s="74">
        <f t="shared" si="24"/>
        <v>280595.01191344322</v>
      </c>
      <c r="AB120" s="74">
        <f t="shared" si="25"/>
        <v>314827.6033668833</v>
      </c>
    </row>
    <row r="121" spans="1:28" ht="51">
      <c r="A121" s="6">
        <v>134</v>
      </c>
      <c r="B121" s="7" t="s">
        <v>45</v>
      </c>
      <c r="C121" s="7" t="s">
        <v>64</v>
      </c>
      <c r="D121" s="7" t="s">
        <v>22</v>
      </c>
      <c r="E121" s="7" t="s">
        <v>19</v>
      </c>
      <c r="F121" s="8" t="s">
        <v>49</v>
      </c>
      <c r="G121" s="8" t="s">
        <v>50</v>
      </c>
      <c r="H121" s="61" t="s">
        <v>95</v>
      </c>
      <c r="I121" s="14" t="s">
        <v>79</v>
      </c>
      <c r="J121" s="10" t="s">
        <v>20</v>
      </c>
      <c r="K121" s="9">
        <v>96317</v>
      </c>
      <c r="L121" s="9">
        <v>36052</v>
      </c>
      <c r="M121" s="11"/>
      <c r="N121" s="11">
        <v>0.1</v>
      </c>
      <c r="O121" s="9">
        <f t="shared" si="13"/>
        <v>105948.70000000001</v>
      </c>
      <c r="P121" s="12"/>
      <c r="Q121" s="30">
        <f t="shared" si="14"/>
        <v>98234.141462242318</v>
      </c>
      <c r="R121" s="30">
        <f t="shared" si="15"/>
        <v>100084.74596838899</v>
      </c>
      <c r="S121" s="30">
        <f t="shared" si="16"/>
        <v>107129.91163014068</v>
      </c>
      <c r="T121" s="30">
        <f t="shared" si="17"/>
        <v>109801.49045300443</v>
      </c>
      <c r="U121" s="30">
        <f t="shared" si="18"/>
        <v>117238.23629056544</v>
      </c>
      <c r="V121" s="30">
        <f t="shared" si="19"/>
        <v>128962.059919622</v>
      </c>
      <c r="W121" s="30">
        <f t="shared" si="20"/>
        <v>122267.56344553998</v>
      </c>
      <c r="X121" s="30">
        <f t="shared" si="21"/>
        <v>134494.31979009398</v>
      </c>
      <c r="Y121" s="30">
        <f t="shared" si="22"/>
        <v>140517.20556612397</v>
      </c>
      <c r="Z121" s="30">
        <f t="shared" si="23"/>
        <v>154568.92612273639</v>
      </c>
      <c r="AA121" s="74">
        <f t="shared" si="24"/>
        <v>143215.81232061432</v>
      </c>
      <c r="AB121" s="74">
        <f t="shared" si="25"/>
        <v>157537.39355267579</v>
      </c>
    </row>
    <row r="122" spans="1:28" ht="25.5">
      <c r="A122" s="6">
        <v>135</v>
      </c>
      <c r="B122" s="7" t="s">
        <v>45</v>
      </c>
      <c r="C122" s="7" t="s">
        <v>65</v>
      </c>
      <c r="D122" s="7" t="s">
        <v>18</v>
      </c>
      <c r="E122" s="7" t="s">
        <v>19</v>
      </c>
      <c r="F122" s="8" t="s">
        <v>47</v>
      </c>
      <c r="G122" s="8" t="s">
        <v>48</v>
      </c>
      <c r="H122" s="61" t="s">
        <v>95</v>
      </c>
      <c r="I122" s="13" t="s">
        <v>81</v>
      </c>
      <c r="J122" s="10" t="s">
        <v>15</v>
      </c>
      <c r="K122" s="9">
        <v>172707.34999999998</v>
      </c>
      <c r="L122" s="9">
        <v>35000</v>
      </c>
      <c r="M122" s="11">
        <v>0.02</v>
      </c>
      <c r="N122" s="11">
        <v>0.1</v>
      </c>
      <c r="O122" s="9">
        <f t="shared" si="13"/>
        <v>193777.64669999998</v>
      </c>
      <c r="P122" s="12"/>
      <c r="Q122" s="30">
        <f t="shared" si="14"/>
        <v>176145.00297423085</v>
      </c>
      <c r="R122" s="30">
        <f t="shared" si="15"/>
        <v>179463.34760866352</v>
      </c>
      <c r="S122" s="30">
        <f t="shared" si="16"/>
        <v>192096.13197437394</v>
      </c>
      <c r="T122" s="30">
        <f t="shared" si="17"/>
        <v>196886.57705481577</v>
      </c>
      <c r="U122" s="30">
        <f t="shared" si="18"/>
        <v>210221.50927061043</v>
      </c>
      <c r="V122" s="30">
        <f t="shared" si="19"/>
        <v>235868.53340162491</v>
      </c>
      <c r="W122" s="30">
        <f t="shared" si="20"/>
        <v>219239.66562118917</v>
      </c>
      <c r="X122" s="30">
        <f t="shared" si="21"/>
        <v>245986.90482697423</v>
      </c>
      <c r="Y122" s="30">
        <f t="shared" si="22"/>
        <v>251963.35229222791</v>
      </c>
      <c r="Z122" s="30">
        <f t="shared" si="23"/>
        <v>282702.88127187971</v>
      </c>
      <c r="AA122" s="74">
        <f t="shared" si="24"/>
        <v>256802.26153213502</v>
      </c>
      <c r="AB122" s="74">
        <f t="shared" si="25"/>
        <v>288132.13743905548</v>
      </c>
    </row>
    <row r="123" spans="1:28" ht="25.5">
      <c r="A123" s="6">
        <v>136</v>
      </c>
      <c r="B123" s="7" t="s">
        <v>45</v>
      </c>
      <c r="C123" s="7" t="s">
        <v>65</v>
      </c>
      <c r="D123" s="7" t="s">
        <v>22</v>
      </c>
      <c r="E123" s="7" t="s">
        <v>19</v>
      </c>
      <c r="F123" s="8" t="s">
        <v>47</v>
      </c>
      <c r="G123" s="8" t="s">
        <v>48</v>
      </c>
      <c r="H123" s="61" t="s">
        <v>95</v>
      </c>
      <c r="I123" s="13" t="s">
        <v>81</v>
      </c>
      <c r="J123" s="10" t="s">
        <v>15</v>
      </c>
      <c r="K123" s="9">
        <v>188708.69999999998</v>
      </c>
      <c r="L123" s="9">
        <v>35000</v>
      </c>
      <c r="M123" s="11">
        <v>0.02</v>
      </c>
      <c r="N123" s="11">
        <v>0.1</v>
      </c>
      <c r="O123" s="9">
        <f t="shared" si="13"/>
        <v>211731.16139999998</v>
      </c>
      <c r="P123" s="12"/>
      <c r="Q123" s="30">
        <f t="shared" si="14"/>
        <v>192464.85180140418</v>
      </c>
      <c r="R123" s="30">
        <f t="shared" si="15"/>
        <v>196090.64133564092</v>
      </c>
      <c r="S123" s="30">
        <f t="shared" si="16"/>
        <v>209893.8541985187</v>
      </c>
      <c r="T123" s="30">
        <f t="shared" si="17"/>
        <v>215128.13440461055</v>
      </c>
      <c r="U123" s="30">
        <f t="shared" si="18"/>
        <v>229698.54917289186</v>
      </c>
      <c r="V123" s="30">
        <f t="shared" si="19"/>
        <v>257721.77217198466</v>
      </c>
      <c r="W123" s="30">
        <f t="shared" si="20"/>
        <v>239552.2384415562</v>
      </c>
      <c r="X123" s="30">
        <f t="shared" si="21"/>
        <v>268777.61153142608</v>
      </c>
      <c r="Y123" s="30">
        <f t="shared" si="22"/>
        <v>275307.77733957674</v>
      </c>
      <c r="Z123" s="30">
        <f t="shared" si="23"/>
        <v>308895.32617500512</v>
      </c>
      <c r="AA123" s="74">
        <f t="shared" si="24"/>
        <v>280595.01191344322</v>
      </c>
      <c r="AB123" s="74">
        <f t="shared" si="25"/>
        <v>314827.6033668833</v>
      </c>
    </row>
    <row r="124" spans="1:28" ht="25.5">
      <c r="A124" s="6">
        <v>137</v>
      </c>
      <c r="B124" s="7" t="s">
        <v>45</v>
      </c>
      <c r="C124" s="7" t="s">
        <v>66</v>
      </c>
      <c r="D124" s="7" t="s">
        <v>18</v>
      </c>
      <c r="E124" s="7" t="s">
        <v>19</v>
      </c>
      <c r="F124" s="8" t="s">
        <v>47</v>
      </c>
      <c r="G124" s="8" t="s">
        <v>48</v>
      </c>
      <c r="H124" s="61" t="s">
        <v>95</v>
      </c>
      <c r="I124" s="13" t="s">
        <v>81</v>
      </c>
      <c r="J124" s="10" t="s">
        <v>15</v>
      </c>
      <c r="K124" s="9">
        <v>172707.34999999998</v>
      </c>
      <c r="L124" s="9">
        <v>35000</v>
      </c>
      <c r="M124" s="11">
        <v>0.02</v>
      </c>
      <c r="N124" s="11">
        <v>0.1</v>
      </c>
      <c r="O124" s="9">
        <f t="shared" si="13"/>
        <v>193777.64669999998</v>
      </c>
      <c r="P124" s="12"/>
      <c r="Q124" s="30">
        <f t="shared" si="14"/>
        <v>176145.00297423085</v>
      </c>
      <c r="R124" s="30">
        <f t="shared" si="15"/>
        <v>179463.34760866352</v>
      </c>
      <c r="S124" s="30">
        <f t="shared" si="16"/>
        <v>192096.13197437394</v>
      </c>
      <c r="T124" s="30">
        <f t="shared" si="17"/>
        <v>196886.57705481577</v>
      </c>
      <c r="U124" s="30">
        <f t="shared" si="18"/>
        <v>210221.50927061043</v>
      </c>
      <c r="V124" s="30">
        <f t="shared" si="19"/>
        <v>235868.53340162491</v>
      </c>
      <c r="W124" s="30">
        <f t="shared" si="20"/>
        <v>219239.66562118917</v>
      </c>
      <c r="X124" s="30">
        <f t="shared" si="21"/>
        <v>245986.90482697423</v>
      </c>
      <c r="Y124" s="30">
        <f t="shared" si="22"/>
        <v>251963.35229222791</v>
      </c>
      <c r="Z124" s="30">
        <f t="shared" si="23"/>
        <v>282702.88127187971</v>
      </c>
      <c r="AA124" s="74">
        <f t="shared" si="24"/>
        <v>256802.26153213502</v>
      </c>
      <c r="AB124" s="74">
        <f t="shared" si="25"/>
        <v>288132.13743905548</v>
      </c>
    </row>
    <row r="125" spans="1:28" ht="51">
      <c r="A125" s="6">
        <v>138</v>
      </c>
      <c r="B125" s="7" t="s">
        <v>45</v>
      </c>
      <c r="C125" s="7" t="s">
        <v>66</v>
      </c>
      <c r="D125" s="7" t="s">
        <v>18</v>
      </c>
      <c r="E125" s="7" t="s">
        <v>19</v>
      </c>
      <c r="F125" s="8" t="s">
        <v>49</v>
      </c>
      <c r="G125" s="8" t="s">
        <v>50</v>
      </c>
      <c r="H125" s="61" t="s">
        <v>95</v>
      </c>
      <c r="I125" s="14" t="s">
        <v>79</v>
      </c>
      <c r="J125" s="10" t="s">
        <v>20</v>
      </c>
      <c r="K125" s="9">
        <v>87561</v>
      </c>
      <c r="L125" s="9">
        <v>36052</v>
      </c>
      <c r="M125" s="11"/>
      <c r="N125" s="11">
        <v>0.1</v>
      </c>
      <c r="O125" s="9">
        <f t="shared" si="13"/>
        <v>96317.1</v>
      </c>
      <c r="P125" s="12"/>
      <c r="Q125" s="30">
        <f t="shared" ref="Q125:Q149" si="26">K125*(1+$Q$5)</f>
        <v>89303.857684265502</v>
      </c>
      <c r="R125" s="30">
        <f t="shared" ref="R125:R149" si="27">K125*(1+$R$5)</f>
        <v>90986.227163824748</v>
      </c>
      <c r="S125" s="30">
        <f t="shared" ref="S125:S149" si="28">+K125*(1+$S$5)</f>
        <v>97390.929869563508</v>
      </c>
      <c r="T125" s="30">
        <f t="shared" ref="T125:T149" si="29">+K125*(1+$T$5)</f>
        <v>99819.640411926463</v>
      </c>
      <c r="U125" s="30">
        <f t="shared" ref="U125:U149" si="30">+K125*(1+$U$5)</f>
        <v>106580.32546526782</v>
      </c>
      <c r="V125" s="30">
        <f t="shared" ref="V125:V149" si="31">+O125*(1+$V$5)</f>
        <v>117238.35801179461</v>
      </c>
      <c r="W125" s="30">
        <f t="shared" ref="W125:W149" si="32">+K125*(1+$W$5)</f>
        <v>111152.44580764482</v>
      </c>
      <c r="X125" s="30">
        <f t="shared" ref="X125:X149" si="33">+O125*(1+$X$5)</f>
        <v>122267.6903884093</v>
      </c>
      <c r="Y125" s="30">
        <f t="shared" ref="Y125:Y149" si="34">+K125*(1+$Y$5)</f>
        <v>127743.04677861001</v>
      </c>
      <c r="Z125" s="30">
        <f t="shared" ref="Z125:Z149" si="35">+O125*(1+$Y$5)</f>
        <v>140517.35145647102</v>
      </c>
      <c r="AA125" s="74">
        <f t="shared" si="24"/>
        <v>130196.32819341666</v>
      </c>
      <c r="AB125" s="74">
        <f t="shared" si="25"/>
        <v>143215.96101275831</v>
      </c>
    </row>
    <row r="126" spans="1:28" ht="25.5">
      <c r="A126" s="6">
        <v>139</v>
      </c>
      <c r="B126" s="7" t="s">
        <v>45</v>
      </c>
      <c r="C126" s="7" t="s">
        <v>66</v>
      </c>
      <c r="D126" s="7" t="s">
        <v>22</v>
      </c>
      <c r="E126" s="7" t="s">
        <v>19</v>
      </c>
      <c r="F126" s="8" t="s">
        <v>47</v>
      </c>
      <c r="G126" s="8" t="s">
        <v>48</v>
      </c>
      <c r="H126" s="61" t="s">
        <v>95</v>
      </c>
      <c r="I126" s="13" t="s">
        <v>81</v>
      </c>
      <c r="J126" s="10" t="s">
        <v>15</v>
      </c>
      <c r="K126" s="9">
        <v>188708.69999999998</v>
      </c>
      <c r="L126" s="9">
        <v>35000</v>
      </c>
      <c r="M126" s="11">
        <v>0.02</v>
      </c>
      <c r="N126" s="11">
        <v>0.1</v>
      </c>
      <c r="O126" s="9">
        <f t="shared" ref="O126:O149" si="36">K126*(1+M126)*(1+N126)</f>
        <v>211731.16139999998</v>
      </c>
      <c r="P126" s="12"/>
      <c r="Q126" s="30">
        <f t="shared" si="26"/>
        <v>192464.85180140418</v>
      </c>
      <c r="R126" s="30">
        <f t="shared" si="27"/>
        <v>196090.64133564092</v>
      </c>
      <c r="S126" s="30">
        <f t="shared" si="28"/>
        <v>209893.8541985187</v>
      </c>
      <c r="T126" s="30">
        <f t="shared" si="29"/>
        <v>215128.13440461055</v>
      </c>
      <c r="U126" s="30">
        <f t="shared" si="30"/>
        <v>229698.54917289186</v>
      </c>
      <c r="V126" s="30">
        <f t="shared" si="31"/>
        <v>257721.77217198466</v>
      </c>
      <c r="W126" s="30">
        <f t="shared" si="32"/>
        <v>239552.2384415562</v>
      </c>
      <c r="X126" s="30">
        <f t="shared" si="33"/>
        <v>268777.61153142608</v>
      </c>
      <c r="Y126" s="30">
        <f t="shared" si="34"/>
        <v>275307.77733957674</v>
      </c>
      <c r="Z126" s="30">
        <f t="shared" si="35"/>
        <v>308895.32617500512</v>
      </c>
      <c r="AA126" s="74">
        <f t="shared" si="24"/>
        <v>280595.01191344322</v>
      </c>
      <c r="AB126" s="74">
        <f t="shared" si="25"/>
        <v>314827.6033668833</v>
      </c>
    </row>
    <row r="127" spans="1:28" ht="51">
      <c r="A127" s="6">
        <v>140</v>
      </c>
      <c r="B127" s="7" t="s">
        <v>45</v>
      </c>
      <c r="C127" s="7" t="s">
        <v>66</v>
      </c>
      <c r="D127" s="7" t="s">
        <v>22</v>
      </c>
      <c r="E127" s="7" t="s">
        <v>19</v>
      </c>
      <c r="F127" s="8" t="s">
        <v>49</v>
      </c>
      <c r="G127" s="8" t="s">
        <v>50</v>
      </c>
      <c r="H127" s="61" t="s">
        <v>95</v>
      </c>
      <c r="I127" s="14" t="s">
        <v>79</v>
      </c>
      <c r="J127" s="10" t="s">
        <v>20</v>
      </c>
      <c r="K127" s="9">
        <v>96317</v>
      </c>
      <c r="L127" s="9">
        <v>36052</v>
      </c>
      <c r="M127" s="11"/>
      <c r="N127" s="11">
        <v>0.1</v>
      </c>
      <c r="O127" s="9">
        <f t="shared" si="36"/>
        <v>105948.70000000001</v>
      </c>
      <c r="P127" s="12"/>
      <c r="Q127" s="30">
        <f t="shared" si="26"/>
        <v>98234.141462242318</v>
      </c>
      <c r="R127" s="30">
        <f t="shared" si="27"/>
        <v>100084.74596838899</v>
      </c>
      <c r="S127" s="30">
        <f t="shared" si="28"/>
        <v>107129.91163014068</v>
      </c>
      <c r="T127" s="30">
        <f t="shared" si="29"/>
        <v>109801.49045300443</v>
      </c>
      <c r="U127" s="30">
        <f t="shared" si="30"/>
        <v>117238.23629056544</v>
      </c>
      <c r="V127" s="30">
        <f t="shared" si="31"/>
        <v>128962.059919622</v>
      </c>
      <c r="W127" s="30">
        <f t="shared" si="32"/>
        <v>122267.56344553998</v>
      </c>
      <c r="X127" s="30">
        <f t="shared" si="33"/>
        <v>134494.31979009398</v>
      </c>
      <c r="Y127" s="30">
        <f t="shared" si="34"/>
        <v>140517.20556612397</v>
      </c>
      <c r="Z127" s="30">
        <f t="shared" si="35"/>
        <v>154568.92612273639</v>
      </c>
      <c r="AA127" s="74">
        <f t="shared" si="24"/>
        <v>143215.81232061432</v>
      </c>
      <c r="AB127" s="74">
        <f t="shared" si="25"/>
        <v>157537.39355267579</v>
      </c>
    </row>
    <row r="128" spans="1:28" ht="25.5">
      <c r="A128" s="6">
        <v>141</v>
      </c>
      <c r="B128" s="7" t="s">
        <v>45</v>
      </c>
      <c r="C128" s="7" t="s">
        <v>67</v>
      </c>
      <c r="D128" s="7" t="s">
        <v>18</v>
      </c>
      <c r="E128" s="7" t="s">
        <v>19</v>
      </c>
      <c r="F128" s="8" t="s">
        <v>47</v>
      </c>
      <c r="G128" s="8" t="s">
        <v>48</v>
      </c>
      <c r="H128" s="61" t="s">
        <v>95</v>
      </c>
      <c r="I128" s="13" t="s">
        <v>81</v>
      </c>
      <c r="J128" s="10" t="s">
        <v>15</v>
      </c>
      <c r="K128" s="9">
        <v>135707.34999999998</v>
      </c>
      <c r="L128" s="9">
        <v>35000</v>
      </c>
      <c r="M128" s="11">
        <v>0.02</v>
      </c>
      <c r="N128" s="11">
        <v>0.1</v>
      </c>
      <c r="O128" s="9">
        <f t="shared" si="36"/>
        <v>152263.64669999998</v>
      </c>
      <c r="P128" s="12"/>
      <c r="Q128" s="30">
        <f t="shared" si="26"/>
        <v>138408.53657574498</v>
      </c>
      <c r="R128" s="30">
        <f t="shared" si="27"/>
        <v>141015.97486210382</v>
      </c>
      <c r="S128" s="30">
        <f t="shared" si="28"/>
        <v>150942.37167956404</v>
      </c>
      <c r="T128" s="30">
        <f t="shared" si="29"/>
        <v>154706.53462449546</v>
      </c>
      <c r="U128" s="30">
        <f t="shared" si="30"/>
        <v>165184.65448120752</v>
      </c>
      <c r="V128" s="30">
        <f t="shared" si="31"/>
        <v>185337.18232791484</v>
      </c>
      <c r="W128" s="30">
        <f t="shared" si="32"/>
        <v>172270.80397179208</v>
      </c>
      <c r="X128" s="30">
        <f t="shared" si="33"/>
        <v>193287.84205635072</v>
      </c>
      <c r="Y128" s="30">
        <f t="shared" si="34"/>
        <v>197983.92388450564</v>
      </c>
      <c r="Z128" s="30">
        <f t="shared" si="35"/>
        <v>222137.96259841535</v>
      </c>
      <c r="AA128" s="74">
        <f t="shared" si="24"/>
        <v>201786.16825822979</v>
      </c>
      <c r="AB128" s="74">
        <f t="shared" si="25"/>
        <v>226404.08078573382</v>
      </c>
    </row>
    <row r="129" spans="1:28" ht="51">
      <c r="A129" s="6">
        <v>142</v>
      </c>
      <c r="B129" s="7" t="s">
        <v>45</v>
      </c>
      <c r="C129" s="7" t="s">
        <v>67</v>
      </c>
      <c r="D129" s="7" t="s">
        <v>18</v>
      </c>
      <c r="E129" s="7" t="s">
        <v>19</v>
      </c>
      <c r="F129" s="8" t="s">
        <v>49</v>
      </c>
      <c r="G129" s="8" t="s">
        <v>50</v>
      </c>
      <c r="H129" s="61" t="s">
        <v>95</v>
      </c>
      <c r="I129" s="14" t="s">
        <v>79</v>
      </c>
      <c r="J129" s="10" t="s">
        <v>20</v>
      </c>
      <c r="K129" s="9">
        <v>81329</v>
      </c>
      <c r="L129" s="9">
        <v>36052</v>
      </c>
      <c r="M129" s="11"/>
      <c r="N129" s="11">
        <v>0.1</v>
      </c>
      <c r="O129" s="9">
        <f t="shared" si="36"/>
        <v>89461.900000000009</v>
      </c>
      <c r="P129" s="12"/>
      <c r="Q129" s="30">
        <f t="shared" si="26"/>
        <v>82947.812857363766</v>
      </c>
      <c r="R129" s="30">
        <f t="shared" si="27"/>
        <v>84510.442651485282</v>
      </c>
      <c r="S129" s="30">
        <f t="shared" si="28"/>
        <v>90459.301919367412</v>
      </c>
      <c r="T129" s="30">
        <f t="shared" si="29"/>
        <v>92715.153265284403</v>
      </c>
      <c r="U129" s="30">
        <f t="shared" si="30"/>
        <v>98994.658463982443</v>
      </c>
      <c r="V129" s="30">
        <f t="shared" si="31"/>
        <v>108894.12431038069</v>
      </c>
      <c r="W129" s="30">
        <f t="shared" si="32"/>
        <v>103241.36619145448</v>
      </c>
      <c r="X129" s="30">
        <f t="shared" si="33"/>
        <v>113565.50281059994</v>
      </c>
      <c r="Y129" s="30">
        <f t="shared" si="34"/>
        <v>118651.16035058501</v>
      </c>
      <c r="Z129" s="30">
        <f t="shared" si="35"/>
        <v>130516.27638564352</v>
      </c>
      <c r="AA129" s="74">
        <f t="shared" si="24"/>
        <v>120929.8337803632</v>
      </c>
      <c r="AB129" s="74">
        <f t="shared" si="25"/>
        <v>133022.81715839956</v>
      </c>
    </row>
    <row r="130" spans="1:28" ht="25.5">
      <c r="A130" s="6">
        <v>143</v>
      </c>
      <c r="B130" s="7" t="s">
        <v>45</v>
      </c>
      <c r="C130" s="7" t="s">
        <v>67</v>
      </c>
      <c r="D130" s="7" t="s">
        <v>22</v>
      </c>
      <c r="E130" s="7" t="s">
        <v>19</v>
      </c>
      <c r="F130" s="8" t="s">
        <v>47</v>
      </c>
      <c r="G130" s="8" t="s">
        <v>48</v>
      </c>
      <c r="H130" s="61" t="s">
        <v>95</v>
      </c>
      <c r="I130" s="13" t="s">
        <v>81</v>
      </c>
      <c r="J130" s="10" t="s">
        <v>15</v>
      </c>
      <c r="K130" s="9">
        <v>151708.69999999998</v>
      </c>
      <c r="L130" s="9">
        <v>35000</v>
      </c>
      <c r="M130" s="11">
        <v>0.02</v>
      </c>
      <c r="N130" s="11">
        <v>0.1</v>
      </c>
      <c r="O130" s="9">
        <f t="shared" si="36"/>
        <v>170217.16139999998</v>
      </c>
      <c r="P130" s="12"/>
      <c r="Q130" s="30">
        <f t="shared" si="26"/>
        <v>154728.3854029183</v>
      </c>
      <c r="R130" s="30">
        <f t="shared" si="27"/>
        <v>157643.26858908118</v>
      </c>
      <c r="S130" s="30">
        <f t="shared" si="28"/>
        <v>168740.09390370882</v>
      </c>
      <c r="T130" s="30">
        <f t="shared" si="29"/>
        <v>172948.09197429023</v>
      </c>
      <c r="U130" s="30">
        <f t="shared" si="30"/>
        <v>184661.69438348894</v>
      </c>
      <c r="V130" s="30">
        <f t="shared" si="31"/>
        <v>207190.42109827459</v>
      </c>
      <c r="W130" s="30">
        <f t="shared" si="32"/>
        <v>192583.37679215911</v>
      </c>
      <c r="X130" s="30">
        <f t="shared" si="33"/>
        <v>216078.54876080251</v>
      </c>
      <c r="Y130" s="30">
        <f t="shared" si="34"/>
        <v>221328.34893185447</v>
      </c>
      <c r="Z130" s="30">
        <f t="shared" si="35"/>
        <v>248330.40750154073</v>
      </c>
      <c r="AA130" s="74">
        <f t="shared" si="24"/>
        <v>225578.91863953799</v>
      </c>
      <c r="AB130" s="74">
        <f t="shared" si="25"/>
        <v>253099.54671356163</v>
      </c>
    </row>
    <row r="131" spans="1:28" ht="61.5" customHeight="1">
      <c r="A131" s="6">
        <v>148</v>
      </c>
      <c r="B131" s="7" t="s">
        <v>45</v>
      </c>
      <c r="C131" s="7" t="s">
        <v>68</v>
      </c>
      <c r="D131" s="7" t="s">
        <v>18</v>
      </c>
      <c r="E131" s="7" t="s">
        <v>19</v>
      </c>
      <c r="F131" s="8" t="s">
        <v>47</v>
      </c>
      <c r="G131" s="8" t="s">
        <v>48</v>
      </c>
      <c r="H131" s="61" t="s">
        <v>95</v>
      </c>
      <c r="I131" s="13" t="s">
        <v>93</v>
      </c>
      <c r="J131" s="10" t="s">
        <v>15</v>
      </c>
      <c r="K131" s="9">
        <v>135707.34999999998</v>
      </c>
      <c r="L131" s="9">
        <v>35000</v>
      </c>
      <c r="M131" s="11">
        <v>0.02</v>
      </c>
      <c r="N131" s="11">
        <v>0.1</v>
      </c>
      <c r="O131" s="9">
        <f t="shared" si="36"/>
        <v>152263.64669999998</v>
      </c>
      <c r="P131" s="12"/>
      <c r="Q131" s="30">
        <f t="shared" si="26"/>
        <v>138408.53657574498</v>
      </c>
      <c r="R131" s="30">
        <f t="shared" si="27"/>
        <v>141015.97486210382</v>
      </c>
      <c r="S131" s="30">
        <f t="shared" si="28"/>
        <v>150942.37167956404</v>
      </c>
      <c r="T131" s="30">
        <f t="shared" si="29"/>
        <v>154706.53462449546</v>
      </c>
      <c r="U131" s="30">
        <f t="shared" si="30"/>
        <v>165184.65448120752</v>
      </c>
      <c r="V131" s="30">
        <f t="shared" si="31"/>
        <v>185337.18232791484</v>
      </c>
      <c r="W131" s="30">
        <f t="shared" si="32"/>
        <v>172270.80397179208</v>
      </c>
      <c r="X131" s="30">
        <f t="shared" si="33"/>
        <v>193287.84205635072</v>
      </c>
      <c r="Y131" s="30">
        <f t="shared" si="34"/>
        <v>197983.92388450564</v>
      </c>
      <c r="Z131" s="30">
        <f t="shared" si="35"/>
        <v>222137.96259841535</v>
      </c>
      <c r="AA131" s="74">
        <f t="shared" si="24"/>
        <v>201786.16825822979</v>
      </c>
      <c r="AB131" s="74">
        <f t="shared" si="25"/>
        <v>226404.08078573382</v>
      </c>
    </row>
    <row r="132" spans="1:28" ht="63" customHeight="1">
      <c r="A132" s="6">
        <v>149</v>
      </c>
      <c r="B132" s="7" t="s">
        <v>45</v>
      </c>
      <c r="C132" s="7" t="s">
        <v>68</v>
      </c>
      <c r="D132" s="7" t="s">
        <v>22</v>
      </c>
      <c r="E132" s="7" t="s">
        <v>19</v>
      </c>
      <c r="F132" s="8" t="s">
        <v>47</v>
      </c>
      <c r="G132" s="8" t="s">
        <v>48</v>
      </c>
      <c r="H132" s="61" t="s">
        <v>95</v>
      </c>
      <c r="I132" s="13" t="s">
        <v>93</v>
      </c>
      <c r="J132" s="10" t="s">
        <v>15</v>
      </c>
      <c r="K132" s="9">
        <v>151708.69999999998</v>
      </c>
      <c r="L132" s="9">
        <v>35000</v>
      </c>
      <c r="M132" s="11">
        <v>0.02</v>
      </c>
      <c r="N132" s="11">
        <v>0.1</v>
      </c>
      <c r="O132" s="9">
        <f t="shared" si="36"/>
        <v>170217.16139999998</v>
      </c>
      <c r="P132" s="12"/>
      <c r="Q132" s="30">
        <f t="shared" si="26"/>
        <v>154728.3854029183</v>
      </c>
      <c r="R132" s="30">
        <f t="shared" si="27"/>
        <v>157643.26858908118</v>
      </c>
      <c r="S132" s="30">
        <f t="shared" si="28"/>
        <v>168740.09390370882</v>
      </c>
      <c r="T132" s="30">
        <f t="shared" si="29"/>
        <v>172948.09197429023</v>
      </c>
      <c r="U132" s="30">
        <f t="shared" si="30"/>
        <v>184661.69438348894</v>
      </c>
      <c r="V132" s="30">
        <f t="shared" si="31"/>
        <v>207190.42109827459</v>
      </c>
      <c r="W132" s="30">
        <f t="shared" si="32"/>
        <v>192583.37679215911</v>
      </c>
      <c r="X132" s="30">
        <f t="shared" si="33"/>
        <v>216078.54876080251</v>
      </c>
      <c r="Y132" s="30">
        <f t="shared" si="34"/>
        <v>221328.34893185447</v>
      </c>
      <c r="Z132" s="30">
        <f t="shared" si="35"/>
        <v>248330.40750154073</v>
      </c>
      <c r="AA132" s="74">
        <f t="shared" si="24"/>
        <v>225578.91863953799</v>
      </c>
      <c r="AB132" s="74">
        <f t="shared" si="25"/>
        <v>253099.54671356163</v>
      </c>
    </row>
    <row r="133" spans="1:28" ht="51">
      <c r="A133" s="6">
        <v>150</v>
      </c>
      <c r="B133" s="7" t="s">
        <v>45</v>
      </c>
      <c r="C133" s="7" t="s">
        <v>68</v>
      </c>
      <c r="D133" s="7" t="s">
        <v>22</v>
      </c>
      <c r="E133" s="7" t="s">
        <v>19</v>
      </c>
      <c r="F133" s="8" t="s">
        <v>49</v>
      </c>
      <c r="G133" s="8" t="s">
        <v>50</v>
      </c>
      <c r="H133" s="61" t="s">
        <v>95</v>
      </c>
      <c r="I133" s="14" t="s">
        <v>79</v>
      </c>
      <c r="J133" s="10" t="s">
        <v>20</v>
      </c>
      <c r="K133" s="9">
        <v>89461</v>
      </c>
      <c r="L133" s="9">
        <v>36052</v>
      </c>
      <c r="M133" s="11"/>
      <c r="N133" s="11">
        <v>0.1</v>
      </c>
      <c r="O133" s="9">
        <f t="shared" si="36"/>
        <v>98407.1</v>
      </c>
      <c r="P133" s="12"/>
      <c r="Q133" s="30">
        <f t="shared" si="26"/>
        <v>91241.676229052609</v>
      </c>
      <c r="R133" s="30">
        <f t="shared" si="27"/>
        <v>92960.551710269719</v>
      </c>
      <c r="S133" s="30">
        <f t="shared" si="28"/>
        <v>99504.231073891584</v>
      </c>
      <c r="T133" s="30">
        <f t="shared" si="29"/>
        <v>101985.64259078074</v>
      </c>
      <c r="U133" s="30">
        <f t="shared" si="30"/>
        <v>108893.02881931824</v>
      </c>
      <c r="V133" s="30">
        <f t="shared" si="31"/>
        <v>119782.33170125006</v>
      </c>
      <c r="W133" s="30">
        <f t="shared" si="32"/>
        <v>113564.36032477602</v>
      </c>
      <c r="X133" s="30">
        <f t="shared" si="33"/>
        <v>124920.79635725362</v>
      </c>
      <c r="Y133" s="30">
        <f t="shared" si="34"/>
        <v>130514.96337252007</v>
      </c>
      <c r="Z133" s="30">
        <f t="shared" si="35"/>
        <v>143566.45970977208</v>
      </c>
      <c r="AA133" s="74">
        <f t="shared" si="24"/>
        <v>133021.47892910367</v>
      </c>
      <c r="AB133" s="74">
        <f t="shared" si="25"/>
        <v>146323.62682201405</v>
      </c>
    </row>
    <row r="134" spans="1:28" ht="25.5">
      <c r="A134" s="6">
        <v>151</v>
      </c>
      <c r="B134" s="7" t="s">
        <v>45</v>
      </c>
      <c r="C134" s="7" t="s">
        <v>69</v>
      </c>
      <c r="D134" s="7" t="s">
        <v>18</v>
      </c>
      <c r="E134" s="7" t="s">
        <v>19</v>
      </c>
      <c r="F134" s="8" t="s">
        <v>47</v>
      </c>
      <c r="G134" s="8" t="s">
        <v>48</v>
      </c>
      <c r="H134" s="61" t="s">
        <v>95</v>
      </c>
      <c r="I134" s="13" t="s">
        <v>81</v>
      </c>
      <c r="J134" s="10" t="s">
        <v>15</v>
      </c>
      <c r="K134" s="9">
        <v>135707.34999999998</v>
      </c>
      <c r="L134" s="9">
        <v>35000</v>
      </c>
      <c r="M134" s="11">
        <v>0.02</v>
      </c>
      <c r="N134" s="11">
        <v>0.1</v>
      </c>
      <c r="O134" s="9">
        <f t="shared" si="36"/>
        <v>152263.64669999998</v>
      </c>
      <c r="P134" s="12"/>
      <c r="Q134" s="30">
        <f t="shared" si="26"/>
        <v>138408.53657574498</v>
      </c>
      <c r="R134" s="30">
        <f t="shared" si="27"/>
        <v>141015.97486210382</v>
      </c>
      <c r="S134" s="30">
        <f t="shared" si="28"/>
        <v>150942.37167956404</v>
      </c>
      <c r="T134" s="30">
        <f t="shared" si="29"/>
        <v>154706.53462449546</v>
      </c>
      <c r="U134" s="30">
        <f t="shared" si="30"/>
        <v>165184.65448120752</v>
      </c>
      <c r="V134" s="30">
        <f t="shared" si="31"/>
        <v>185337.18232791484</v>
      </c>
      <c r="W134" s="30">
        <f t="shared" si="32"/>
        <v>172270.80397179208</v>
      </c>
      <c r="X134" s="30">
        <f t="shared" si="33"/>
        <v>193287.84205635072</v>
      </c>
      <c r="Y134" s="30">
        <f t="shared" si="34"/>
        <v>197983.92388450564</v>
      </c>
      <c r="Z134" s="30">
        <f t="shared" si="35"/>
        <v>222137.96259841535</v>
      </c>
      <c r="AA134" s="74">
        <f t="shared" si="24"/>
        <v>201786.16825822979</v>
      </c>
      <c r="AB134" s="74">
        <f t="shared" si="25"/>
        <v>226404.08078573382</v>
      </c>
    </row>
    <row r="135" spans="1:28" ht="51">
      <c r="A135" s="6">
        <v>152</v>
      </c>
      <c r="B135" s="7" t="s">
        <v>45</v>
      </c>
      <c r="C135" s="7" t="s">
        <v>69</v>
      </c>
      <c r="D135" s="7" t="s">
        <v>18</v>
      </c>
      <c r="E135" s="7" t="s">
        <v>19</v>
      </c>
      <c r="F135" s="8" t="s">
        <v>49</v>
      </c>
      <c r="G135" s="8" t="s">
        <v>50</v>
      </c>
      <c r="H135" s="61" t="s">
        <v>95</v>
      </c>
      <c r="I135" s="14" t="s">
        <v>79</v>
      </c>
      <c r="J135" s="10" t="s">
        <v>20</v>
      </c>
      <c r="K135" s="9">
        <v>81329</v>
      </c>
      <c r="L135" s="9">
        <v>36052</v>
      </c>
      <c r="M135" s="11"/>
      <c r="N135" s="11">
        <v>0.1</v>
      </c>
      <c r="O135" s="9">
        <f t="shared" si="36"/>
        <v>89461.900000000009</v>
      </c>
      <c r="P135" s="12"/>
      <c r="Q135" s="30">
        <f t="shared" si="26"/>
        <v>82947.812857363766</v>
      </c>
      <c r="R135" s="30">
        <f t="shared" si="27"/>
        <v>84510.442651485282</v>
      </c>
      <c r="S135" s="30">
        <f t="shared" si="28"/>
        <v>90459.301919367412</v>
      </c>
      <c r="T135" s="30">
        <f t="shared" si="29"/>
        <v>92715.153265284403</v>
      </c>
      <c r="U135" s="30">
        <f t="shared" si="30"/>
        <v>98994.658463982443</v>
      </c>
      <c r="V135" s="30">
        <f t="shared" si="31"/>
        <v>108894.12431038069</v>
      </c>
      <c r="W135" s="30">
        <f t="shared" si="32"/>
        <v>103241.36619145448</v>
      </c>
      <c r="X135" s="30">
        <f t="shared" si="33"/>
        <v>113565.50281059994</v>
      </c>
      <c r="Y135" s="30">
        <f t="shared" si="34"/>
        <v>118651.16035058501</v>
      </c>
      <c r="Z135" s="30">
        <f t="shared" si="35"/>
        <v>130516.27638564352</v>
      </c>
      <c r="AA135" s="74">
        <f t="shared" si="24"/>
        <v>120929.8337803632</v>
      </c>
      <c r="AB135" s="74">
        <f t="shared" si="25"/>
        <v>133022.81715839956</v>
      </c>
    </row>
    <row r="136" spans="1:28" ht="25.5">
      <c r="A136" s="6">
        <v>153</v>
      </c>
      <c r="B136" s="7" t="s">
        <v>45</v>
      </c>
      <c r="C136" s="7" t="s">
        <v>69</v>
      </c>
      <c r="D136" s="7" t="s">
        <v>22</v>
      </c>
      <c r="E136" s="7" t="s">
        <v>19</v>
      </c>
      <c r="F136" s="8" t="s">
        <v>47</v>
      </c>
      <c r="G136" s="8" t="s">
        <v>48</v>
      </c>
      <c r="H136" s="61" t="s">
        <v>95</v>
      </c>
      <c r="I136" s="13" t="s">
        <v>81</v>
      </c>
      <c r="J136" s="10" t="s">
        <v>15</v>
      </c>
      <c r="K136" s="9">
        <v>151708.69999999998</v>
      </c>
      <c r="L136" s="9">
        <v>35000</v>
      </c>
      <c r="M136" s="11">
        <v>0.02</v>
      </c>
      <c r="N136" s="11">
        <v>0.1</v>
      </c>
      <c r="O136" s="9">
        <f t="shared" si="36"/>
        <v>170217.16139999998</v>
      </c>
      <c r="P136" s="12"/>
      <c r="Q136" s="30">
        <f t="shared" si="26"/>
        <v>154728.3854029183</v>
      </c>
      <c r="R136" s="30">
        <f t="shared" si="27"/>
        <v>157643.26858908118</v>
      </c>
      <c r="S136" s="30">
        <f t="shared" si="28"/>
        <v>168740.09390370882</v>
      </c>
      <c r="T136" s="30">
        <f t="shared" si="29"/>
        <v>172948.09197429023</v>
      </c>
      <c r="U136" s="30">
        <f t="shared" si="30"/>
        <v>184661.69438348894</v>
      </c>
      <c r="V136" s="30">
        <f t="shared" si="31"/>
        <v>207190.42109827459</v>
      </c>
      <c r="W136" s="30">
        <f t="shared" si="32"/>
        <v>192583.37679215911</v>
      </c>
      <c r="X136" s="30">
        <f t="shared" si="33"/>
        <v>216078.54876080251</v>
      </c>
      <c r="Y136" s="30">
        <f t="shared" si="34"/>
        <v>221328.34893185447</v>
      </c>
      <c r="Z136" s="30">
        <f t="shared" si="35"/>
        <v>248330.40750154073</v>
      </c>
      <c r="AA136" s="74">
        <f t="shared" ref="AA136:AA149" si="37">+K136*(1+$AA$5)</f>
        <v>225578.91863953799</v>
      </c>
      <c r="AB136" s="74">
        <f t="shared" ref="AB136:AB148" si="38">+O136*(1+$AA$5)</f>
        <v>253099.54671356163</v>
      </c>
    </row>
    <row r="137" spans="1:28" ht="51">
      <c r="A137" s="6">
        <v>154</v>
      </c>
      <c r="B137" s="7" t="s">
        <v>45</v>
      </c>
      <c r="C137" s="7" t="s">
        <v>69</v>
      </c>
      <c r="D137" s="7" t="s">
        <v>22</v>
      </c>
      <c r="E137" s="7" t="s">
        <v>19</v>
      </c>
      <c r="F137" s="8" t="s">
        <v>49</v>
      </c>
      <c r="G137" s="8" t="s">
        <v>50</v>
      </c>
      <c r="H137" s="61" t="s">
        <v>95</v>
      </c>
      <c r="I137" s="14" t="s">
        <v>79</v>
      </c>
      <c r="J137" s="10" t="s">
        <v>20</v>
      </c>
      <c r="K137" s="9">
        <v>89461</v>
      </c>
      <c r="L137" s="9">
        <v>36052</v>
      </c>
      <c r="M137" s="11"/>
      <c r="N137" s="11">
        <v>0.1</v>
      </c>
      <c r="O137" s="9">
        <f t="shared" si="36"/>
        <v>98407.1</v>
      </c>
      <c r="P137" s="12"/>
      <c r="Q137" s="30">
        <f t="shared" si="26"/>
        <v>91241.676229052609</v>
      </c>
      <c r="R137" s="30">
        <f t="shared" si="27"/>
        <v>92960.551710269719</v>
      </c>
      <c r="S137" s="30">
        <f t="shared" si="28"/>
        <v>99504.231073891584</v>
      </c>
      <c r="T137" s="30">
        <f t="shared" si="29"/>
        <v>101985.64259078074</v>
      </c>
      <c r="U137" s="30">
        <f t="shared" si="30"/>
        <v>108893.02881931824</v>
      </c>
      <c r="V137" s="30">
        <f t="shared" si="31"/>
        <v>119782.33170125006</v>
      </c>
      <c r="W137" s="30">
        <f t="shared" si="32"/>
        <v>113564.36032477602</v>
      </c>
      <c r="X137" s="30">
        <f t="shared" si="33"/>
        <v>124920.79635725362</v>
      </c>
      <c r="Y137" s="30">
        <f t="shared" si="34"/>
        <v>130514.96337252007</v>
      </c>
      <c r="Z137" s="30">
        <f t="shared" si="35"/>
        <v>143566.45970977208</v>
      </c>
      <c r="AA137" s="74">
        <f t="shared" si="37"/>
        <v>133021.47892910367</v>
      </c>
      <c r="AB137" s="74">
        <f t="shared" si="38"/>
        <v>146323.62682201405</v>
      </c>
    </row>
    <row r="138" spans="1:28" ht="25.5">
      <c r="A138" s="6">
        <v>155</v>
      </c>
      <c r="B138" s="7" t="s">
        <v>45</v>
      </c>
      <c r="C138" s="7" t="s">
        <v>70</v>
      </c>
      <c r="D138" s="7" t="s">
        <v>18</v>
      </c>
      <c r="E138" s="7" t="s">
        <v>19</v>
      </c>
      <c r="F138" s="8" t="s">
        <v>47</v>
      </c>
      <c r="G138" s="8" t="s">
        <v>48</v>
      </c>
      <c r="H138" s="61" t="s">
        <v>95</v>
      </c>
      <c r="I138" s="13" t="s">
        <v>79</v>
      </c>
      <c r="J138" s="10" t="s">
        <v>15</v>
      </c>
      <c r="K138" s="9">
        <v>101895</v>
      </c>
      <c r="L138" s="9">
        <v>35000</v>
      </c>
      <c r="M138" s="11">
        <v>0.02</v>
      </c>
      <c r="N138" s="11">
        <v>0.1</v>
      </c>
      <c r="O138" s="9">
        <f t="shared" si="36"/>
        <v>114326.19000000002</v>
      </c>
      <c r="P138" s="12"/>
      <c r="Q138" s="30">
        <f t="shared" si="26"/>
        <v>103923.16874793838</v>
      </c>
      <c r="R138" s="30">
        <f t="shared" si="27"/>
        <v>105880.94718947845</v>
      </c>
      <c r="S138" s="30">
        <f t="shared" si="28"/>
        <v>113334.11906053121</v>
      </c>
      <c r="T138" s="30">
        <f t="shared" si="29"/>
        <v>116160.41684966191</v>
      </c>
      <c r="U138" s="30">
        <f t="shared" si="30"/>
        <v>124027.84645314082</v>
      </c>
      <c r="V138" s="30">
        <f t="shared" si="31"/>
        <v>139159.24372042404</v>
      </c>
      <c r="W138" s="30">
        <f t="shared" si="32"/>
        <v>129348.4366963599</v>
      </c>
      <c r="X138" s="30">
        <f t="shared" si="33"/>
        <v>145128.94597331583</v>
      </c>
      <c r="Y138" s="30">
        <f t="shared" si="34"/>
        <v>148654.96912445573</v>
      </c>
      <c r="Z138" s="30">
        <f t="shared" si="35"/>
        <v>166790.87535763934</v>
      </c>
      <c r="AA138" s="74">
        <f t="shared" si="37"/>
        <v>151509.86011201551</v>
      </c>
      <c r="AB138" s="74">
        <f t="shared" si="38"/>
        <v>169994.06304568143</v>
      </c>
    </row>
    <row r="139" spans="1:28" ht="25.5">
      <c r="A139" s="6">
        <v>156</v>
      </c>
      <c r="B139" s="7" t="s">
        <v>45</v>
      </c>
      <c r="C139" s="7" t="s">
        <v>70</v>
      </c>
      <c r="D139" s="7" t="s">
        <v>22</v>
      </c>
      <c r="E139" s="7" t="s">
        <v>19</v>
      </c>
      <c r="F139" s="8" t="s">
        <v>47</v>
      </c>
      <c r="G139" s="8" t="s">
        <v>48</v>
      </c>
      <c r="H139" s="61" t="s">
        <v>95</v>
      </c>
      <c r="I139" s="13" t="s">
        <v>79</v>
      </c>
      <c r="J139" s="10" t="s">
        <v>15</v>
      </c>
      <c r="K139" s="9">
        <v>112687.3</v>
      </c>
      <c r="L139" s="9">
        <v>35000</v>
      </c>
      <c r="M139" s="11">
        <v>0.02</v>
      </c>
      <c r="N139" s="11">
        <v>0.1</v>
      </c>
      <c r="O139" s="9">
        <f t="shared" si="36"/>
        <v>126435.15060000001</v>
      </c>
      <c r="P139" s="12"/>
      <c r="Q139" s="30">
        <f t="shared" si="26"/>
        <v>114930.28405367838</v>
      </c>
      <c r="R139" s="30">
        <f t="shared" si="27"/>
        <v>117095.42234874053</v>
      </c>
      <c r="S139" s="30">
        <f t="shared" si="28"/>
        <v>125338.00358025222</v>
      </c>
      <c r="T139" s="30">
        <f t="shared" si="29"/>
        <v>128463.6512258983</v>
      </c>
      <c r="U139" s="30">
        <f t="shared" si="30"/>
        <v>137164.36666783469</v>
      </c>
      <c r="V139" s="30">
        <f t="shared" si="31"/>
        <v>153898.41940131053</v>
      </c>
      <c r="W139" s="30">
        <f t="shared" si="32"/>
        <v>143048.49198227309</v>
      </c>
      <c r="X139" s="30">
        <f t="shared" si="33"/>
        <v>160500.40800411042</v>
      </c>
      <c r="Y139" s="30">
        <f t="shared" si="34"/>
        <v>164399.89304890603</v>
      </c>
      <c r="Z139" s="30">
        <f t="shared" si="35"/>
        <v>184456.68000087255</v>
      </c>
      <c r="AA139" s="74">
        <f t="shared" si="37"/>
        <v>167557.16236714978</v>
      </c>
      <c r="AB139" s="74">
        <f t="shared" si="38"/>
        <v>187999.13617594205</v>
      </c>
    </row>
    <row r="140" spans="1:28" ht="38.25">
      <c r="A140" s="6">
        <v>157</v>
      </c>
      <c r="B140" s="7" t="s">
        <v>71</v>
      </c>
      <c r="C140" s="7" t="s">
        <v>46</v>
      </c>
      <c r="D140" s="7" t="s">
        <v>18</v>
      </c>
      <c r="E140" s="7" t="s">
        <v>19</v>
      </c>
      <c r="F140" s="8" t="s">
        <v>47</v>
      </c>
      <c r="G140" s="8" t="s">
        <v>48</v>
      </c>
      <c r="H140" s="61" t="s">
        <v>95</v>
      </c>
      <c r="I140" s="14" t="s">
        <v>79</v>
      </c>
      <c r="J140" s="10" t="s">
        <v>20</v>
      </c>
      <c r="K140" s="9">
        <v>83431</v>
      </c>
      <c r="L140" s="9">
        <v>36052</v>
      </c>
      <c r="M140" s="11"/>
      <c r="N140" s="11">
        <v>0.1</v>
      </c>
      <c r="O140" s="9">
        <f t="shared" si="36"/>
        <v>91774.1</v>
      </c>
      <c r="P140" s="12"/>
      <c r="Q140" s="30">
        <f t="shared" si="26"/>
        <v>85091.652110596668</v>
      </c>
      <c r="R140" s="30">
        <f t="shared" si="27"/>
        <v>86694.669070762815</v>
      </c>
      <c r="S140" s="30">
        <f t="shared" si="28"/>
        <v>92797.280409629326</v>
      </c>
      <c r="T140" s="30">
        <f t="shared" si="29"/>
        <v>95111.435675785295</v>
      </c>
      <c r="U140" s="30">
        <f t="shared" si="30"/>
        <v>101553.23870093717</v>
      </c>
      <c r="V140" s="30">
        <f t="shared" si="31"/>
        <v>111708.5625710309</v>
      </c>
      <c r="W140" s="30">
        <f t="shared" si="32"/>
        <v>105909.70530461753</v>
      </c>
      <c r="X140" s="30">
        <f t="shared" si="33"/>
        <v>116500.67583507928</v>
      </c>
      <c r="Y140" s="30">
        <f t="shared" si="34"/>
        <v>121717.77544553182</v>
      </c>
      <c r="Z140" s="30">
        <f t="shared" si="35"/>
        <v>133889.55299008501</v>
      </c>
      <c r="AA140" s="74">
        <f t="shared" si="37"/>
        <v>124055.34264689696</v>
      </c>
      <c r="AB140" s="74">
        <f t="shared" si="38"/>
        <v>136460.87691158667</v>
      </c>
    </row>
    <row r="141" spans="1:28" ht="51">
      <c r="A141" s="6">
        <v>158</v>
      </c>
      <c r="B141" s="7" t="s">
        <v>71</v>
      </c>
      <c r="C141" s="7" t="s">
        <v>46</v>
      </c>
      <c r="D141" s="7" t="s">
        <v>18</v>
      </c>
      <c r="E141" s="7" t="s">
        <v>19</v>
      </c>
      <c r="F141" s="8" t="s">
        <v>49</v>
      </c>
      <c r="G141" s="8" t="s">
        <v>50</v>
      </c>
      <c r="H141" s="61" t="s">
        <v>95</v>
      </c>
      <c r="I141" s="14" t="s">
        <v>79</v>
      </c>
      <c r="J141" s="10" t="s">
        <v>20</v>
      </c>
      <c r="K141" s="9">
        <v>61873</v>
      </c>
      <c r="L141" s="9">
        <v>36052</v>
      </c>
      <c r="M141" s="11"/>
      <c r="N141" s="11">
        <v>0.1</v>
      </c>
      <c r="O141" s="9">
        <f t="shared" si="36"/>
        <v>68060.3</v>
      </c>
      <c r="P141" s="12"/>
      <c r="Q141" s="30">
        <f t="shared" si="26"/>
        <v>63104.550958743726</v>
      </c>
      <c r="R141" s="30">
        <f t="shared" si="27"/>
        <v>64293.359295888913</v>
      </c>
      <c r="S141" s="30">
        <f t="shared" si="28"/>
        <v>68819.097587047916</v>
      </c>
      <c r="T141" s="30">
        <f t="shared" si="29"/>
        <v>70535.290953816497</v>
      </c>
      <c r="U141" s="30">
        <f t="shared" si="30"/>
        <v>75312.576118506142</v>
      </c>
      <c r="V141" s="30">
        <f t="shared" si="31"/>
        <v>82843.833730356753</v>
      </c>
      <c r="W141" s="30">
        <f t="shared" si="32"/>
        <v>78543.361536030978</v>
      </c>
      <c r="X141" s="30">
        <f t="shared" si="33"/>
        <v>86397.697689634078</v>
      </c>
      <c r="Y141" s="30">
        <f t="shared" si="34"/>
        <v>90266.734428945958</v>
      </c>
      <c r="Z141" s="30">
        <f t="shared" si="35"/>
        <v>99293.407871840565</v>
      </c>
      <c r="AA141" s="74">
        <f t="shared" si="37"/>
        <v>92000.290246928067</v>
      </c>
      <c r="AB141" s="74">
        <f t="shared" si="38"/>
        <v>101200.31927162087</v>
      </c>
    </row>
    <row r="142" spans="1:28" ht="38.25">
      <c r="A142" s="6">
        <v>159</v>
      </c>
      <c r="B142" s="7" t="s">
        <v>71</v>
      </c>
      <c r="C142" s="7" t="s">
        <v>51</v>
      </c>
      <c r="D142" s="7" t="s">
        <v>18</v>
      </c>
      <c r="E142" s="7" t="s">
        <v>19</v>
      </c>
      <c r="F142" s="8" t="s">
        <v>47</v>
      </c>
      <c r="G142" s="8" t="s">
        <v>48</v>
      </c>
      <c r="H142" s="61" t="s">
        <v>95</v>
      </c>
      <c r="I142" s="14" t="s">
        <v>79</v>
      </c>
      <c r="J142" s="10" t="s">
        <v>20</v>
      </c>
      <c r="K142" s="9">
        <v>174992</v>
      </c>
      <c r="L142" s="9">
        <v>36052</v>
      </c>
      <c r="M142" s="11"/>
      <c r="N142" s="11">
        <v>0.1</v>
      </c>
      <c r="O142" s="9">
        <f t="shared" si="36"/>
        <v>192491.2</v>
      </c>
      <c r="P142" s="12" t="s">
        <v>76</v>
      </c>
      <c r="Q142" s="30">
        <f t="shared" si="26"/>
        <v>178475.12778388767</v>
      </c>
      <c r="R142" s="30">
        <f t="shared" si="27"/>
        <v>181837.36896394537</v>
      </c>
      <c r="S142" s="30">
        <f t="shared" si="28"/>
        <v>194637.26544619931</v>
      </c>
      <c r="T142" s="30">
        <f t="shared" si="29"/>
        <v>199491.08067477343</v>
      </c>
      <c r="U142" s="30">
        <f t="shared" si="30"/>
        <v>213002.41333262692</v>
      </c>
      <c r="V142" s="30">
        <f t="shared" si="31"/>
        <v>234302.65466588963</v>
      </c>
      <c r="W142" s="30">
        <f t="shared" si="32"/>
        <v>222139.86588517015</v>
      </c>
      <c r="X142" s="30">
        <f t="shared" si="33"/>
        <v>244353.85247368718</v>
      </c>
      <c r="Y142" s="30">
        <f t="shared" si="34"/>
        <v>255296.43610605775</v>
      </c>
      <c r="Z142" s="30">
        <f t="shared" si="35"/>
        <v>280826.07971666357</v>
      </c>
      <c r="AA142" s="74">
        <f t="shared" si="37"/>
        <v>260199.35659965471</v>
      </c>
      <c r="AB142" s="74">
        <f t="shared" si="38"/>
        <v>286219.29225962021</v>
      </c>
    </row>
    <row r="143" spans="1:28" ht="38.25">
      <c r="A143" s="6">
        <v>160</v>
      </c>
      <c r="B143" s="7" t="s">
        <v>71</v>
      </c>
      <c r="C143" s="7" t="s">
        <v>52</v>
      </c>
      <c r="D143" s="7" t="s">
        <v>18</v>
      </c>
      <c r="E143" s="7" t="s">
        <v>19</v>
      </c>
      <c r="F143" s="8" t="s">
        <v>47</v>
      </c>
      <c r="G143" s="8" t="s">
        <v>48</v>
      </c>
      <c r="H143" s="61" t="s">
        <v>95</v>
      </c>
      <c r="I143" s="14" t="s">
        <v>79</v>
      </c>
      <c r="J143" s="10" t="s">
        <v>20</v>
      </c>
      <c r="K143" s="9">
        <v>115768</v>
      </c>
      <c r="L143" s="9">
        <v>36052</v>
      </c>
      <c r="M143" s="11"/>
      <c r="N143" s="11">
        <v>0.1</v>
      </c>
      <c r="O143" s="9">
        <f t="shared" si="36"/>
        <v>127344.80000000002</v>
      </c>
      <c r="P143" s="12"/>
      <c r="Q143" s="30">
        <f t="shared" si="26"/>
        <v>118072.30383837609</v>
      </c>
      <c r="R143" s="30">
        <f t="shared" si="27"/>
        <v>120296.63373307367</v>
      </c>
      <c r="S143" s="30">
        <f t="shared" si="28"/>
        <v>128764.55464350143</v>
      </c>
      <c r="T143" s="30">
        <f t="shared" si="29"/>
        <v>131975.65275873852</v>
      </c>
      <c r="U143" s="30">
        <f t="shared" si="30"/>
        <v>140914.23257458373</v>
      </c>
      <c r="V143" s="30">
        <f t="shared" si="31"/>
        <v>155005.6558320421</v>
      </c>
      <c r="W143" s="30">
        <f t="shared" si="32"/>
        <v>146959.22095749734</v>
      </c>
      <c r="X143" s="30">
        <f t="shared" si="33"/>
        <v>161655.1430532471</v>
      </c>
      <c r="Y143" s="30">
        <f t="shared" si="34"/>
        <v>168894.3369704106</v>
      </c>
      <c r="Z143" s="30">
        <f t="shared" si="35"/>
        <v>185783.7706674517</v>
      </c>
      <c r="AA143" s="74">
        <f t="shared" si="37"/>
        <v>172137.92124685031</v>
      </c>
      <c r="AB143" s="74">
        <f t="shared" si="38"/>
        <v>189351.71337153536</v>
      </c>
    </row>
    <row r="144" spans="1:28" ht="51">
      <c r="A144" s="6">
        <v>161</v>
      </c>
      <c r="B144" s="7" t="s">
        <v>71</v>
      </c>
      <c r="C144" s="7" t="s">
        <v>52</v>
      </c>
      <c r="D144" s="7" t="s">
        <v>18</v>
      </c>
      <c r="E144" s="7" t="s">
        <v>19</v>
      </c>
      <c r="F144" s="8" t="s">
        <v>49</v>
      </c>
      <c r="G144" s="8" t="s">
        <v>50</v>
      </c>
      <c r="H144" s="61" t="s">
        <v>95</v>
      </c>
      <c r="I144" s="14" t="s">
        <v>79</v>
      </c>
      <c r="J144" s="10" t="s">
        <v>20</v>
      </c>
      <c r="K144" s="9">
        <v>95861</v>
      </c>
      <c r="L144" s="9">
        <v>36052</v>
      </c>
      <c r="M144" s="11"/>
      <c r="N144" s="11">
        <v>0.1</v>
      </c>
      <c r="O144" s="9">
        <f t="shared" si="36"/>
        <v>105447.1</v>
      </c>
      <c r="P144" s="12"/>
      <c r="Q144" s="30">
        <f t="shared" si="26"/>
        <v>97769.065011493411</v>
      </c>
      <c r="R144" s="30">
        <f t="shared" si="27"/>
        <v>99610.908077242202</v>
      </c>
      <c r="S144" s="30">
        <f t="shared" si="28"/>
        <v>106622.71934110194</v>
      </c>
      <c r="T144" s="30">
        <f t="shared" si="29"/>
        <v>109281.64993007941</v>
      </c>
      <c r="U144" s="30">
        <f t="shared" si="30"/>
        <v>116683.18748559334</v>
      </c>
      <c r="V144" s="30">
        <f t="shared" si="31"/>
        <v>128351.50623415268</v>
      </c>
      <c r="W144" s="30">
        <f t="shared" si="32"/>
        <v>121688.70396142849</v>
      </c>
      <c r="X144" s="30">
        <f t="shared" si="33"/>
        <v>133857.57435757134</v>
      </c>
      <c r="Y144" s="30">
        <f t="shared" si="34"/>
        <v>139851.94558358556</v>
      </c>
      <c r="Z144" s="30">
        <f t="shared" si="35"/>
        <v>153837.14014194411</v>
      </c>
      <c r="AA144" s="74">
        <f t="shared" si="37"/>
        <v>142537.77614404945</v>
      </c>
      <c r="AB144" s="74">
        <f t="shared" si="38"/>
        <v>156791.55375845439</v>
      </c>
    </row>
    <row r="145" spans="1:28" ht="38.25">
      <c r="A145" s="6">
        <v>162</v>
      </c>
      <c r="B145" s="7" t="s">
        <v>71</v>
      </c>
      <c r="C145" s="7" t="s">
        <v>54</v>
      </c>
      <c r="D145" s="7" t="s">
        <v>18</v>
      </c>
      <c r="E145" s="7" t="s">
        <v>19</v>
      </c>
      <c r="F145" s="8" t="s">
        <v>47</v>
      </c>
      <c r="G145" s="8" t="s">
        <v>48</v>
      </c>
      <c r="H145" s="61" t="s">
        <v>95</v>
      </c>
      <c r="I145" s="13" t="s">
        <v>81</v>
      </c>
      <c r="J145" s="10" t="s">
        <v>15</v>
      </c>
      <c r="K145" s="9">
        <v>182620.4</v>
      </c>
      <c r="L145" s="9">
        <v>35000</v>
      </c>
      <c r="M145" s="11">
        <v>0.02</v>
      </c>
      <c r="N145" s="11">
        <v>0.1</v>
      </c>
      <c r="O145" s="9">
        <f t="shared" si="36"/>
        <v>204900.0888</v>
      </c>
      <c r="P145" s="12"/>
      <c r="Q145" s="30">
        <f t="shared" si="26"/>
        <v>186255.36725075819</v>
      </c>
      <c r="R145" s="30">
        <f t="shared" si="27"/>
        <v>189764.17810610365</v>
      </c>
      <c r="S145" s="30">
        <f t="shared" si="28"/>
        <v>203122.05855519735</v>
      </c>
      <c r="T145" s="30">
        <f t="shared" si="29"/>
        <v>208187.46542275869</v>
      </c>
      <c r="U145" s="30">
        <f t="shared" si="30"/>
        <v>222287.7955779102</v>
      </c>
      <c r="V145" s="30">
        <f t="shared" si="31"/>
        <v>249406.90663841524</v>
      </c>
      <c r="W145" s="30">
        <f t="shared" si="32"/>
        <v>231823.57572858257</v>
      </c>
      <c r="X145" s="30">
        <f t="shared" si="33"/>
        <v>260106.05196746966</v>
      </c>
      <c r="Y145" s="30">
        <f t="shared" si="34"/>
        <v>266425.53534025961</v>
      </c>
      <c r="Z145" s="30">
        <f t="shared" si="35"/>
        <v>298929.45065177127</v>
      </c>
      <c r="AA145" s="74">
        <f t="shared" si="37"/>
        <v>271542.18811129412</v>
      </c>
      <c r="AB145" s="74">
        <f t="shared" si="38"/>
        <v>304670.33506087202</v>
      </c>
    </row>
    <row r="146" spans="1:28" ht="51">
      <c r="A146" s="6">
        <v>163</v>
      </c>
      <c r="B146" s="7" t="s">
        <v>71</v>
      </c>
      <c r="C146" s="7" t="s">
        <v>54</v>
      </c>
      <c r="D146" s="7" t="s">
        <v>18</v>
      </c>
      <c r="E146" s="7" t="s">
        <v>19</v>
      </c>
      <c r="F146" s="8" t="s">
        <v>49</v>
      </c>
      <c r="G146" s="8" t="s">
        <v>50</v>
      </c>
      <c r="H146" s="63" t="s">
        <v>123</v>
      </c>
      <c r="I146" s="14" t="s">
        <v>124</v>
      </c>
      <c r="J146" s="10" t="s">
        <v>15</v>
      </c>
      <c r="K146" s="9">
        <v>117066.1</v>
      </c>
      <c r="L146" s="9">
        <v>35000</v>
      </c>
      <c r="M146" s="11">
        <v>0.02</v>
      </c>
      <c r="N146" s="11">
        <v>0.1</v>
      </c>
      <c r="O146" s="9">
        <f>K146*(1+M146)*(1+N146)</f>
        <v>131348.16420000003</v>
      </c>
      <c r="P146" s="12" t="s">
        <v>72</v>
      </c>
      <c r="Q146" s="30">
        <f t="shared" si="26"/>
        <v>119396.24186626459</v>
      </c>
      <c r="R146" s="30">
        <f t="shared" si="27"/>
        <v>121645.51304556853</v>
      </c>
      <c r="S146" s="30">
        <f t="shared" si="28"/>
        <v>130208.38427157421</v>
      </c>
      <c r="T146" s="30">
        <f t="shared" si="29"/>
        <v>133455.48824735469</v>
      </c>
      <c r="U146" s="30">
        <f t="shared" si="30"/>
        <v>142494.29585031679</v>
      </c>
      <c r="V146" s="30">
        <f t="shared" si="31"/>
        <v>159878.59994405549</v>
      </c>
      <c r="W146" s="30">
        <f t="shared" si="32"/>
        <v>148607.06634417525</v>
      </c>
      <c r="X146" s="30">
        <f t="shared" si="33"/>
        <v>166737.12843816465</v>
      </c>
      <c r="Y146" s="30">
        <f t="shared" si="34"/>
        <v>170788.1395654394</v>
      </c>
      <c r="Z146" s="30">
        <f t="shared" si="35"/>
        <v>191624.29259242304</v>
      </c>
      <c r="AA146" s="74">
        <f t="shared" si="37"/>
        <v>174068.09396790047</v>
      </c>
      <c r="AB146" s="74">
        <f t="shared" si="38"/>
        <v>195304.40143198438</v>
      </c>
    </row>
    <row r="147" spans="1:28" ht="51">
      <c r="A147" s="6">
        <v>183</v>
      </c>
      <c r="B147" s="7" t="s">
        <v>71</v>
      </c>
      <c r="C147" s="7" t="s">
        <v>63</v>
      </c>
      <c r="D147" s="7" t="s">
        <v>18</v>
      </c>
      <c r="E147" s="7" t="s">
        <v>19</v>
      </c>
      <c r="F147" s="8" t="s">
        <v>49</v>
      </c>
      <c r="G147" s="8" t="s">
        <v>50</v>
      </c>
      <c r="H147" s="63" t="s">
        <v>123</v>
      </c>
      <c r="I147" s="64" t="s">
        <v>124</v>
      </c>
      <c r="J147" s="10" t="s">
        <v>20</v>
      </c>
      <c r="K147" s="69">
        <v>121524</v>
      </c>
      <c r="L147" s="70">
        <v>36052</v>
      </c>
      <c r="M147" s="67"/>
      <c r="N147" s="68">
        <v>0.1</v>
      </c>
      <c r="O147" s="9">
        <f t="shared" si="36"/>
        <v>133676.40000000002</v>
      </c>
      <c r="P147" s="12" t="s">
        <v>76</v>
      </c>
      <c r="Q147" s="30">
        <f t="shared" si="26"/>
        <v>123942.87412458379</v>
      </c>
      <c r="R147" s="30">
        <f t="shared" si="27"/>
        <v>126277.79799061955</v>
      </c>
      <c r="S147" s="30">
        <f t="shared" si="28"/>
        <v>135166.74502882373</v>
      </c>
      <c r="T147" s="30">
        <f t="shared" si="29"/>
        <v>138537.49935952024</v>
      </c>
      <c r="U147" s="30">
        <f t="shared" si="30"/>
        <v>147920.50652506488</v>
      </c>
      <c r="V147" s="30">
        <f t="shared" si="31"/>
        <v>162712.55717757141</v>
      </c>
      <c r="W147" s="30">
        <f t="shared" si="32"/>
        <v>154266.05251571166</v>
      </c>
      <c r="X147" s="30">
        <f t="shared" si="33"/>
        <v>169692.65776728286</v>
      </c>
      <c r="Y147" s="30">
        <f t="shared" si="34"/>
        <v>177291.78534648762</v>
      </c>
      <c r="Z147" s="30">
        <f t="shared" si="35"/>
        <v>195020.96388113641</v>
      </c>
      <c r="AA147" s="74">
        <f t="shared" si="37"/>
        <v>180696.64105454215</v>
      </c>
      <c r="AB147" s="74">
        <f t="shared" si="38"/>
        <v>198766.30515999641</v>
      </c>
    </row>
    <row r="148" spans="1:28" ht="51">
      <c r="A148" s="6">
        <v>185</v>
      </c>
      <c r="B148" s="7" t="s">
        <v>71</v>
      </c>
      <c r="C148" s="7" t="s">
        <v>63</v>
      </c>
      <c r="D148" s="7" t="s">
        <v>22</v>
      </c>
      <c r="E148" s="7" t="s">
        <v>19</v>
      </c>
      <c r="F148" s="8" t="s">
        <v>49</v>
      </c>
      <c r="G148" s="8" t="s">
        <v>50</v>
      </c>
      <c r="H148" s="63" t="s">
        <v>123</v>
      </c>
      <c r="I148" s="14" t="s">
        <v>124</v>
      </c>
      <c r="J148" s="10" t="s">
        <v>20</v>
      </c>
      <c r="K148" s="9">
        <v>133676</v>
      </c>
      <c r="L148" s="9">
        <v>36052</v>
      </c>
      <c r="M148" s="11"/>
      <c r="N148" s="11">
        <v>0.1</v>
      </c>
      <c r="O148" s="9">
        <f t="shared" si="36"/>
        <v>147043.6</v>
      </c>
      <c r="P148" s="12" t="s">
        <v>76</v>
      </c>
      <c r="Q148" s="30">
        <f t="shared" si="26"/>
        <v>136336.75357524326</v>
      </c>
      <c r="R148" s="30">
        <f t="shared" si="27"/>
        <v>138905.16214240858</v>
      </c>
      <c r="S148" s="30">
        <f t="shared" si="28"/>
        <v>148682.97462618942</v>
      </c>
      <c r="T148" s="30">
        <f t="shared" si="29"/>
        <v>152390.79329501354</v>
      </c>
      <c r="U148" s="30">
        <f t="shared" si="30"/>
        <v>162712.07029265474</v>
      </c>
      <c r="V148" s="30">
        <f t="shared" si="31"/>
        <v>178983.27732192021</v>
      </c>
      <c r="W148" s="30">
        <f t="shared" si="32"/>
        <v>169692.14999580555</v>
      </c>
      <c r="X148" s="30">
        <f t="shared" si="33"/>
        <v>186661.3649953861</v>
      </c>
      <c r="Y148" s="30">
        <f t="shared" si="34"/>
        <v>195020.38031974819</v>
      </c>
      <c r="Z148" s="30">
        <f t="shared" si="35"/>
        <v>214522.41835172303</v>
      </c>
      <c r="AA148" s="74">
        <f t="shared" si="37"/>
        <v>198765.71039142043</v>
      </c>
      <c r="AB148" s="74">
        <f t="shared" si="38"/>
        <v>218642.28143056249</v>
      </c>
    </row>
    <row r="149" spans="1:28" ht="38.25">
      <c r="A149" s="6">
        <v>186</v>
      </c>
      <c r="B149" s="7" t="s">
        <v>71</v>
      </c>
      <c r="C149" s="7" t="s">
        <v>64</v>
      </c>
      <c r="D149" s="7" t="s">
        <v>18</v>
      </c>
      <c r="E149" s="7" t="s">
        <v>19</v>
      </c>
      <c r="F149" s="8" t="s">
        <v>47</v>
      </c>
      <c r="G149" s="8" t="s">
        <v>48</v>
      </c>
      <c r="H149" s="61" t="s">
        <v>95</v>
      </c>
      <c r="I149" s="13" t="s">
        <v>81</v>
      </c>
      <c r="J149" s="10" t="s">
        <v>15</v>
      </c>
      <c r="K149" s="9">
        <v>212870.19999999998</v>
      </c>
      <c r="L149" s="9">
        <v>35000</v>
      </c>
      <c r="M149" s="11">
        <v>0.02</v>
      </c>
      <c r="N149" s="11">
        <v>0.1</v>
      </c>
      <c r="O149" s="9">
        <f t="shared" si="36"/>
        <v>238840.36440000002</v>
      </c>
      <c r="P149" s="12"/>
      <c r="Q149" s="30">
        <f t="shared" si="26"/>
        <v>217107.27431186411</v>
      </c>
      <c r="R149" s="30">
        <f t="shared" si="27"/>
        <v>221197.29529823558</v>
      </c>
      <c r="S149" s="30">
        <f t="shared" si="28"/>
        <v>236767.81580292544</v>
      </c>
      <c r="T149" s="30">
        <f t="shared" si="29"/>
        <v>242672.27211218313</v>
      </c>
      <c r="U149" s="30">
        <f t="shared" si="30"/>
        <v>259108.22395651776</v>
      </c>
      <c r="V149" s="30">
        <f t="shared" si="31"/>
        <v>290719.42727921298</v>
      </c>
      <c r="W149" s="30">
        <f t="shared" si="32"/>
        <v>270223.53981295909</v>
      </c>
      <c r="X149" s="30">
        <f t="shared" si="33"/>
        <v>303190.81167014019</v>
      </c>
      <c r="Y149" s="30">
        <f t="shared" si="34"/>
        <v>310557.07354155462</v>
      </c>
      <c r="Z149" s="30">
        <f t="shared" si="35"/>
        <v>348445.03651362436</v>
      </c>
      <c r="AA149" s="74">
        <f t="shared" si="37"/>
        <v>316521.26428202324</v>
      </c>
      <c r="AB149" s="74">
        <f>+O149*(1+$AA$5)</f>
        <v>355136.85852443019</v>
      </c>
    </row>
  </sheetData>
  <sheetProtection selectLockedCells="1"/>
  <autoFilter ref="A6:Q149"/>
  <mergeCells count="3">
    <mergeCell ref="A2:P2"/>
    <mergeCell ref="A3:P3"/>
    <mergeCell ref="A4:P4"/>
  </mergeCells>
  <dataValidations count="2">
    <dataValidation showDropDown="1" promptTitle="Nota:" prompt="Escriba o seleccione el departamento de la lista_x000a_" sqref="M6:N6"/>
    <dataValidation allowBlank="1" showInputMessage="1" showErrorMessage="1" errorTitle="Error:" error="Debe seleccionar un valor de la lista que aparece en la celda" sqref="B7:E64"/>
  </dataValidations>
  <printOptions horizontalCentered="1"/>
  <pageMargins left="0.19685039370078741" right="0.15748031496062992" top="0.19685039370078741" bottom="0.55118110236220474" header="0" footer="0"/>
  <pageSetup paperSize="5" scale="46" fitToHeight="0" pageOrder="overThenDown" orientation="landscape" r:id="rId1"/>
  <headerFooter alignWithMargins="0">
    <oddFooter xml:space="preserve">&amp;L&amp;9Formulario de Pre-adjudicación
FORM.COMP.111
Versión 02
27/10/2014&amp;C&amp;9&amp;A&amp;R&amp;9 &amp;P /&amp;N
</oddFooter>
  </headerFooter>
  <ignoredErrors>
    <ignoredError sqref="O8:O25 O104:O108 O27:O48 O51:O78 O81:O102 O118:O130 O149 O131:O145 O109:O114" emptyCellReferenc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B12" sqref="B12"/>
    </sheetView>
  </sheetViews>
  <sheetFormatPr baseColWidth="10" defaultRowHeight="12.75"/>
  <cols>
    <col min="1" max="1" width="25.42578125" customWidth="1"/>
    <col min="2" max="2" width="76.42578125" customWidth="1"/>
    <col min="3" max="3" width="77" bestFit="1" customWidth="1"/>
  </cols>
  <sheetData>
    <row r="3" spans="1:3">
      <c r="A3" s="15"/>
      <c r="B3" s="17" t="s">
        <v>89</v>
      </c>
      <c r="C3" s="16"/>
    </row>
    <row r="4" spans="1:3">
      <c r="A4" s="17" t="s">
        <v>82</v>
      </c>
      <c r="B4" s="15" t="s">
        <v>88</v>
      </c>
      <c r="C4" s="20" t="s">
        <v>90</v>
      </c>
    </row>
    <row r="5" spans="1:3">
      <c r="A5" s="15" t="s">
        <v>83</v>
      </c>
      <c r="B5" s="21">
        <v>155456220</v>
      </c>
      <c r="C5" s="22">
        <v>171566565.27999997</v>
      </c>
    </row>
    <row r="6" spans="1:3">
      <c r="A6" s="18" t="s">
        <v>85</v>
      </c>
      <c r="B6" s="23">
        <v>7701394.3999999994</v>
      </c>
      <c r="C6" s="24">
        <v>8520442.3568000011</v>
      </c>
    </row>
    <row r="7" spans="1:3">
      <c r="A7" s="18" t="s">
        <v>84</v>
      </c>
      <c r="B7" s="23">
        <v>80520751.499999985</v>
      </c>
      <c r="C7" s="24">
        <v>89239187.322999984</v>
      </c>
    </row>
    <row r="8" spans="1:3">
      <c r="A8" s="18" t="s">
        <v>86</v>
      </c>
      <c r="B8" s="23">
        <v>95302918.400000006</v>
      </c>
      <c r="C8" s="24">
        <v>105244304.22879998</v>
      </c>
    </row>
    <row r="9" spans="1:3">
      <c r="A9" s="19" t="s">
        <v>87</v>
      </c>
      <c r="B9" s="25">
        <v>338981284.29999995</v>
      </c>
      <c r="C9" s="26">
        <v>374570499.18859994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Aux Garantías</vt:lpstr>
      <vt:lpstr>INSTRUCTIVO</vt:lpstr>
      <vt:lpstr>Consolidado de Precios Vigentes</vt:lpstr>
      <vt:lpstr>Hoja3</vt:lpstr>
      <vt:lpstr>'Consolidado de Precios Vigentes'!Área_de_impresión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ibafico</dc:creator>
  <cp:lastModifiedBy>sandra.lema</cp:lastModifiedBy>
  <cp:lastPrinted>2017-08-28T17:56:17Z</cp:lastPrinted>
  <dcterms:created xsi:type="dcterms:W3CDTF">2014-08-11T16:50:41Z</dcterms:created>
  <dcterms:modified xsi:type="dcterms:W3CDTF">2022-07-08T16:58:54Z</dcterms:modified>
</cp:coreProperties>
</file>